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6605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Sheet1!$A$2:$N$88</definedName>
  </definedNames>
  <calcPr calcId="145621"/>
</workbook>
</file>

<file path=xl/calcChain.xml><?xml version="1.0" encoding="utf-8"?>
<calcChain xmlns="http://schemas.openxmlformats.org/spreadsheetml/2006/main">
  <c r="K88" i="1" l="1"/>
  <c r="K85" i="1"/>
  <c r="K84" i="1"/>
  <c r="K83" i="1"/>
  <c r="K82" i="1"/>
  <c r="K81" i="1"/>
  <c r="K78" i="1"/>
  <c r="K76" i="1"/>
  <c r="K68" i="1"/>
  <c r="K66" i="1"/>
  <c r="K65" i="1"/>
  <c r="K64" i="1"/>
  <c r="K60" i="1"/>
  <c r="K59" i="1"/>
  <c r="K58" i="1"/>
  <c r="K55" i="1"/>
  <c r="K54" i="1"/>
  <c r="K47" i="1"/>
  <c r="K44" i="1"/>
  <c r="K42" i="1"/>
  <c r="K39" i="1"/>
  <c r="K36" i="1"/>
  <c r="K35" i="1"/>
  <c r="K28" i="1"/>
  <c r="K26" i="1"/>
  <c r="K25" i="1"/>
  <c r="K24" i="1"/>
  <c r="K20" i="1"/>
  <c r="K16" i="1"/>
  <c r="K15" i="1"/>
  <c r="K4" i="1"/>
  <c r="C20" i="1" l="1"/>
  <c r="C83" i="1" l="1"/>
  <c r="C32" i="1" l="1"/>
  <c r="C19" i="1" l="1"/>
  <c r="J79" i="1" l="1"/>
  <c r="J34" i="1"/>
  <c r="K79" i="1" l="1"/>
  <c r="K34" i="1"/>
  <c r="I80" i="1"/>
  <c r="J80" i="1" s="1"/>
  <c r="C80" i="1"/>
  <c r="C79" i="1"/>
  <c r="C82" i="1"/>
  <c r="I82" i="1"/>
  <c r="I83" i="1"/>
  <c r="C84" i="1"/>
  <c r="I84" i="1"/>
  <c r="C85" i="1"/>
  <c r="I85" i="1"/>
  <c r="C86" i="1"/>
  <c r="I86" i="1"/>
  <c r="J86" i="1" s="1"/>
  <c r="C87" i="1"/>
  <c r="I87" i="1"/>
  <c r="J87" i="1" s="1"/>
  <c r="C88" i="1"/>
  <c r="I88" i="1"/>
  <c r="I78" i="1"/>
  <c r="C78" i="1"/>
  <c r="I77" i="1"/>
  <c r="J77" i="1" s="1"/>
  <c r="C77" i="1"/>
  <c r="I76" i="1"/>
  <c r="C76" i="1"/>
  <c r="I75" i="1"/>
  <c r="C75" i="1"/>
  <c r="I74" i="1"/>
  <c r="C74" i="1"/>
  <c r="I54" i="1"/>
  <c r="C54" i="1"/>
  <c r="I40" i="1"/>
  <c r="J40" i="1" s="1"/>
  <c r="C40" i="1"/>
  <c r="I26" i="1"/>
  <c r="C26" i="1"/>
  <c r="I13" i="1"/>
  <c r="J13" i="1" s="1"/>
  <c r="C13" i="1"/>
  <c r="K77" i="1" l="1"/>
  <c r="K74" i="1"/>
  <c r="K75" i="1"/>
  <c r="I5" i="1"/>
  <c r="J5" i="1" s="1"/>
  <c r="I73" i="1" l="1"/>
  <c r="J73" i="1" s="1"/>
  <c r="I72" i="1"/>
  <c r="J72" i="1" s="1"/>
  <c r="I71" i="1"/>
  <c r="J71" i="1" s="1"/>
  <c r="I70" i="1"/>
  <c r="J70" i="1" s="1"/>
  <c r="I69" i="1"/>
  <c r="I67" i="1"/>
  <c r="J67" i="1" s="1"/>
  <c r="I66" i="1"/>
  <c r="I65" i="1"/>
  <c r="I64" i="1"/>
  <c r="I63" i="1"/>
  <c r="J63" i="1" s="1"/>
  <c r="I62" i="1"/>
  <c r="J62" i="1" s="1"/>
  <c r="I61" i="1"/>
  <c r="J61" i="1" s="1"/>
  <c r="I60" i="1"/>
  <c r="I59" i="1"/>
  <c r="I58" i="1"/>
  <c r="I57" i="1"/>
  <c r="J57" i="1" s="1"/>
  <c r="I56" i="1"/>
  <c r="J56" i="1" s="1"/>
  <c r="I53" i="1"/>
  <c r="J53" i="1" s="1"/>
  <c r="I52" i="1"/>
  <c r="J52" i="1" s="1"/>
  <c r="I51" i="1"/>
  <c r="J51" i="1" s="1"/>
  <c r="I50" i="1"/>
  <c r="J50" i="1" s="1"/>
  <c r="I49" i="1"/>
  <c r="I48" i="1"/>
  <c r="J48" i="1" s="1"/>
  <c r="I47" i="1"/>
  <c r="I46" i="1"/>
  <c r="J46" i="1" s="1"/>
  <c r="I45" i="1"/>
  <c r="I44" i="1"/>
  <c r="I43" i="1"/>
  <c r="J43" i="1" s="1"/>
  <c r="I41" i="1"/>
  <c r="J41" i="1" s="1"/>
  <c r="I39" i="1"/>
  <c r="I38" i="1"/>
  <c r="J38" i="1" s="1"/>
  <c r="I37" i="1"/>
  <c r="J37" i="1" s="1"/>
  <c r="I36" i="1"/>
  <c r="I35" i="1"/>
  <c r="I33" i="1"/>
  <c r="J33" i="1" s="1"/>
  <c r="I32" i="1"/>
  <c r="J32" i="1" s="1"/>
  <c r="I31" i="1"/>
  <c r="J31" i="1" s="1"/>
  <c r="I30" i="1"/>
  <c r="J30" i="1" s="1"/>
  <c r="I29" i="1"/>
  <c r="I27" i="1"/>
  <c r="J27" i="1" s="1"/>
  <c r="I25" i="1"/>
  <c r="I24" i="1"/>
  <c r="I23" i="1"/>
  <c r="J23" i="1" s="1"/>
  <c r="I22" i="1"/>
  <c r="J22" i="1" s="1"/>
  <c r="I21" i="1"/>
  <c r="J21" i="1" s="1"/>
  <c r="I20" i="1"/>
  <c r="I19" i="1"/>
  <c r="J19" i="1" s="1"/>
  <c r="I18" i="1"/>
  <c r="J18" i="1" s="1"/>
  <c r="I17" i="1"/>
  <c r="J17" i="1" s="1"/>
  <c r="I16" i="1"/>
  <c r="I14" i="1"/>
  <c r="J14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4" i="1"/>
  <c r="K12" i="1" l="1"/>
  <c r="K37" i="1"/>
  <c r="K57" i="1"/>
  <c r="K29" i="1"/>
  <c r="K10" i="1"/>
  <c r="K30" i="1"/>
  <c r="K67" i="1"/>
  <c r="K43" i="1"/>
  <c r="K41" i="1"/>
  <c r="K50" i="1"/>
  <c r="K70" i="1"/>
  <c r="K71" i="1"/>
  <c r="K51" i="1"/>
  <c r="K72" i="1"/>
  <c r="K45" i="1"/>
  <c r="K46" i="1"/>
  <c r="K73" i="1"/>
  <c r="J69" i="1"/>
  <c r="C73" i="1"/>
  <c r="C72" i="1"/>
  <c r="C71" i="1"/>
  <c r="C70" i="1"/>
  <c r="C69" i="1"/>
  <c r="C67" i="1"/>
  <c r="C66" i="1"/>
  <c r="C65" i="1"/>
  <c r="C64" i="1"/>
  <c r="C63" i="1"/>
  <c r="C62" i="1"/>
  <c r="C61" i="1"/>
  <c r="C60" i="1"/>
  <c r="C59" i="1"/>
  <c r="C58" i="1"/>
  <c r="C57" i="1"/>
  <c r="C56" i="1"/>
  <c r="C53" i="1"/>
  <c r="C52" i="1"/>
  <c r="C51" i="1"/>
  <c r="C50" i="1"/>
  <c r="C49" i="1"/>
  <c r="C48" i="1"/>
  <c r="C47" i="1"/>
  <c r="C46" i="1"/>
  <c r="C45" i="1"/>
  <c r="C44" i="1"/>
  <c r="C43" i="1"/>
  <c r="C41" i="1"/>
  <c r="C39" i="1"/>
  <c r="C38" i="1"/>
  <c r="C37" i="1"/>
  <c r="C36" i="1"/>
  <c r="C35" i="1"/>
  <c r="C34" i="1"/>
  <c r="C33" i="1"/>
  <c r="C31" i="1"/>
  <c r="C30" i="1"/>
  <c r="C29" i="1"/>
  <c r="C27" i="1"/>
  <c r="C25" i="1"/>
  <c r="C24" i="1"/>
  <c r="C23" i="1"/>
  <c r="C22" i="1"/>
  <c r="C21" i="1"/>
  <c r="C18" i="1"/>
  <c r="C17" i="1"/>
  <c r="C16" i="1"/>
  <c r="C14" i="1"/>
  <c r="C12" i="1"/>
  <c r="C11" i="1"/>
  <c r="C10" i="1"/>
  <c r="C9" i="1"/>
  <c r="C8" i="1"/>
  <c r="C7" i="1"/>
  <c r="C6" i="1"/>
  <c r="C5" i="1"/>
  <c r="C4" i="1"/>
  <c r="K69" i="1" l="1"/>
</calcChain>
</file>

<file path=xl/sharedStrings.xml><?xml version="1.0" encoding="utf-8"?>
<sst xmlns="http://schemas.openxmlformats.org/spreadsheetml/2006/main" count="379" uniqueCount="151">
  <si>
    <t>море/горы</t>
  </si>
  <si>
    <t>В качестве застройщика мы предлагаем вам следующие несколько вариантов:</t>
  </si>
  <si>
    <t>Для более подробной информации обращайтесь к нашему менеджеру по продажам.</t>
  </si>
  <si>
    <t>10-101</t>
  </si>
  <si>
    <t>10-102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</si>
  <si>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</si>
  <si>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</si>
  <si>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</si>
  <si>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</si>
  <si>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</si>
  <si>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</si>
  <si>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</si>
  <si>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</si>
  <si>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</si>
  <si>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10-201</t>
  </si>
  <si>
    <t>10-202</t>
  </si>
  <si>
    <t>10-203</t>
  </si>
  <si>
    <t>10-204</t>
  </si>
  <si>
    <t>10-205</t>
  </si>
  <si>
    <t>10-206</t>
  </si>
  <si>
    <t>10-207</t>
  </si>
  <si>
    <t>10-208</t>
  </si>
  <si>
    <t>10-210</t>
  </si>
  <si>
    <t>10-211</t>
  </si>
  <si>
    <t>10-212</t>
  </si>
  <si>
    <t>10-301</t>
  </si>
  <si>
    <t>10-302</t>
  </si>
  <si>
    <t>10-303</t>
  </si>
  <si>
    <t>10-304</t>
  </si>
  <si>
    <t>10-305</t>
  </si>
  <si>
    <t>10-306</t>
  </si>
  <si>
    <t>10-307</t>
  </si>
  <si>
    <t>10-308</t>
  </si>
  <si>
    <t>10-309</t>
  </si>
  <si>
    <t>10-310</t>
  </si>
  <si>
    <t>10-311</t>
  </si>
  <si>
    <t>10-312</t>
  </si>
  <si>
    <t>10-313</t>
  </si>
  <si>
    <t>10-401</t>
  </si>
  <si>
    <t>10-402</t>
  </si>
  <si>
    <t>10-403</t>
  </si>
  <si>
    <t>10-404</t>
  </si>
  <si>
    <t>10-405</t>
  </si>
  <si>
    <t>10-406</t>
  </si>
  <si>
    <t>10-407</t>
  </si>
  <si>
    <t>10-408</t>
  </si>
  <si>
    <t>10-409</t>
  </si>
  <si>
    <t>10-410</t>
  </si>
  <si>
    <t>10-411</t>
  </si>
  <si>
    <t>10-412</t>
  </si>
  <si>
    <t>10-501</t>
  </si>
  <si>
    <t>10-502</t>
  </si>
  <si>
    <t>10-503</t>
  </si>
  <si>
    <t>10-504</t>
  </si>
  <si>
    <t>10-505</t>
  </si>
  <si>
    <t>10-506</t>
  </si>
  <si>
    <t>10-507</t>
  </si>
  <si>
    <t>10-508</t>
  </si>
  <si>
    <t>10-509</t>
  </si>
  <si>
    <t>10-510</t>
  </si>
  <si>
    <t>10-511</t>
  </si>
  <si>
    <t>10-512</t>
  </si>
  <si>
    <t>10-601</t>
  </si>
  <si>
    <t>10-602</t>
  </si>
  <si>
    <t>10-603</t>
  </si>
  <si>
    <t>10-604</t>
  </si>
  <si>
    <t>10-605</t>
  </si>
  <si>
    <t>10-606</t>
  </si>
  <si>
    <t>10-607</t>
  </si>
  <si>
    <t>10-608</t>
  </si>
  <si>
    <t>10-609</t>
  </si>
  <si>
    <t>10-610</t>
  </si>
  <si>
    <t>10-611</t>
  </si>
  <si>
    <t>10-612</t>
  </si>
  <si>
    <t>10-701</t>
  </si>
  <si>
    <t>10-702</t>
  </si>
  <si>
    <t>10-703</t>
  </si>
  <si>
    <t>10-704</t>
  </si>
  <si>
    <t>10-705</t>
  </si>
  <si>
    <t>10-706</t>
  </si>
  <si>
    <t>10-707</t>
  </si>
  <si>
    <t>-</t>
  </si>
  <si>
    <t>10-209</t>
  </si>
  <si>
    <t>Euro sq.m. Евро кв.м.</t>
  </si>
  <si>
    <t>Стара Цена в ЕUR</t>
  </si>
  <si>
    <t>Harmony Suites 10 Saint Vlas</t>
  </si>
  <si>
    <t>Status
Статус</t>
  </si>
  <si>
    <t>Свободен/ Available</t>
  </si>
  <si>
    <t>Бронь/ Reserved</t>
  </si>
  <si>
    <t>Ap.№
Ап.№</t>
  </si>
  <si>
    <t>Area  Плoщaдь</t>
  </si>
  <si>
    <t>Common parts Общие площaди</t>
  </si>
  <si>
    <t>Total area Всего пл-дь</t>
  </si>
  <si>
    <t>Bedrooms Спальни</t>
  </si>
  <si>
    <t>View
Вид</t>
  </si>
  <si>
    <t xml:space="preserve">Bonus balcony Балкон в подарок  </t>
  </si>
  <si>
    <t>Этаж 1 /1st floor</t>
  </si>
  <si>
    <t>Этаж 2 / 2nd floor</t>
  </si>
  <si>
    <t>Этаж 3 / 3rd floor</t>
  </si>
  <si>
    <t>Этаж 4 / 4th floor</t>
  </si>
  <si>
    <t>Этаж 5 / 5th floor</t>
  </si>
  <si>
    <t>Этаж 6 / 6th floor</t>
  </si>
  <si>
    <t>Этаж 7 / 7th floor</t>
  </si>
  <si>
    <t>ПЛАН ПЛАТЕЖЕЙ / PAYMENT PLANS:</t>
  </si>
  <si>
    <t>As a developer we offer you the next variants as follows:</t>
  </si>
  <si>
    <t>План А – стандартный/ Plan A - standard</t>
  </si>
  <si>
    <t>2 000 € – такса брони/ deposit</t>
  </si>
  <si>
    <t>40% – до 2 недели после брони/ in 2 weeks after the deposit</t>
  </si>
  <si>
    <t>30% –до 3 месяцев после брони/ in 3 months after the deposit</t>
  </si>
  <si>
    <t>20% –до 5 месяцев после брони/ in 5 months after the deposit</t>
  </si>
  <si>
    <t>10% – до 7 месяцев (при нотариальном оформлении)/ in 7 months after the deposit (at the Notary signing)</t>
  </si>
  <si>
    <t>План B – с 3% скидкой/ Plan B - 3% discount</t>
  </si>
  <si>
    <t>2 000 € –  такса брони/ deposit</t>
  </si>
  <si>
    <t>60% – до 2 недели после брони/ in 2 weeks after the depoit</t>
  </si>
  <si>
    <t>40% –до 3 месяцев после брони/ in 3 months after the deposit</t>
  </si>
  <si>
    <t>План С – с 5% скидкой/ Plan C - 5 % discount</t>
  </si>
  <si>
    <t>100% – до 1 месяца после брони/ in 1 month after the deposit</t>
  </si>
  <si>
    <t>*Вы можете выбрать один из вышеуказанных вариантов, а так же договориться с нами</t>
  </si>
  <si>
    <t xml:space="preserve">об индивидуальной схеме оплаты в зависимости от ваших желаний и возможностей. </t>
  </si>
  <si>
    <t>*You can choose one of the variants or negotiate with us about an individual payment plan according to your wishes and possibilities. For more information contact our sales manager</t>
  </si>
  <si>
    <t>Двор/Yard</t>
  </si>
  <si>
    <t>МОРЕ/SEA</t>
  </si>
  <si>
    <t>Бассейн/Pool</t>
  </si>
  <si>
    <t>Горы/Mountain</t>
  </si>
  <si>
    <t>Studio</t>
  </si>
  <si>
    <t>МОРЕ/SEA
ГОРЫ/MOUNTAIN</t>
  </si>
  <si>
    <t>море/sea</t>
  </si>
  <si>
    <t>МОРЕ/ SEA
ГОРЫ/MOUNTAIN</t>
  </si>
  <si>
    <t>Продан/ Sold</t>
  </si>
  <si>
    <t>Кухня / Kitchen</t>
  </si>
  <si>
    <t>Продан/Sold</t>
  </si>
  <si>
    <t>STOP SALE</t>
  </si>
  <si>
    <t>Мебель и техника В ПОДАРОК/
BONUS furniture "Comfort"</t>
  </si>
  <si>
    <t>Кухня В ПОДАРОК/ 
BONUS kitchen</t>
  </si>
  <si>
    <t>С мебелью и техникoй/
Fully furnished "Comfort"</t>
  </si>
  <si>
    <t xml:space="preserve"> Price 
Цена</t>
  </si>
  <si>
    <t xml:space="preserve">Furniture
Мебель
</t>
  </si>
  <si>
    <t xml:space="preserve">53 242 </t>
  </si>
  <si>
    <t>С мебелью и техникoй/
Fully furnished "Comfort"-Harmony</t>
  </si>
  <si>
    <t>С мебелью и техникoй/
Fully furnished "Comfort"- Modern Classic</t>
  </si>
  <si>
    <t xml:space="preserve"> С мебeлью/ Fully furnished "Standard"- Harmony</t>
  </si>
  <si>
    <t>Кухня В ПОДАРОК/ 
BONUS kitchen- Harmony</t>
  </si>
  <si>
    <t>Кухня В ПОДАРОК/
 BONUS kitchen- Classic</t>
  </si>
  <si>
    <t>С мебелью и техникoй/
Fully furnished "Comfort"- Classic</t>
  </si>
  <si>
    <t>Кухня В ПОДАРОК/ 
BONUS kitchen- Classic</t>
  </si>
  <si>
    <t>С мебелью и техникoй/
Fully furnished "Comfort"- Harmony</t>
  </si>
  <si>
    <t>АКЦИЯ
81 500</t>
  </si>
  <si>
    <t>АКЦИЯ
59 550</t>
  </si>
  <si>
    <t>АКЦИЯ
Price for 100% payment in 1 month
Цена при 100% оплатой до месяц</t>
  </si>
  <si>
    <t>АКЦИЯ
мебель</t>
  </si>
  <si>
    <t>03/10/2016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</si>
</sst>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#,##0\ _л_в_.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 tint="0.1499984740745262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0" tint="-0.14999847407452621"/>
      <name val="Arial"/>
      <family val="2"/>
      <charset val="204"/>
    </font>
    <font>
      <sz val="11"/>
      <color theme="0" tint="-0.14999847407452621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sz val="11"/>
      <color theme="1" tint="4.9989318521683403E-2"/>
      <name val="Arial"/>
      <family val="2"/>
      <charset val="204"/>
    </font>
    <font>
      <b/>
      <sz val="11"/>
      <color theme="2"/>
      <name val="Arial"/>
      <family val="2"/>
      <charset val="204"/>
    </font>
    <font>
      <sz val="11"/>
      <color theme="2"/>
      <name val="Arial"/>
      <family val="2"/>
      <charset val="204"/>
    </font>
    <font>
      <b/>
      <sz val="10.5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2"/>
      <name val="Arial"/>
      <family val="2"/>
      <charset val="204"/>
    </font>
    <font>
      <sz val="9"/>
      <color theme="0" tint="-0.1499984740745262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 tint="-0.1499984740745262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F53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6" xfId="0" applyFont="1" applyBorder="1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/>
    <xf numFmtId="2" fontId="13" fillId="0" borderId="17" xfId="0" applyNumberFormat="1" applyFont="1" applyFill="1" applyBorder="1" applyAlignment="1">
      <alignment horizontal="center" wrapText="1"/>
    </xf>
    <xf numFmtId="2" fontId="13" fillId="0" borderId="17" xfId="0" applyNumberFormat="1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164" fontId="13" fillId="0" borderId="17" xfId="0" applyNumberFormat="1" applyFont="1" applyFill="1" applyBorder="1"/>
    <xf numFmtId="164" fontId="12" fillId="0" borderId="17" xfId="0" applyNumberFormat="1" applyFont="1" applyFill="1" applyBorder="1"/>
    <xf numFmtId="2" fontId="13" fillId="0" borderId="18" xfId="0" applyNumberFormat="1" applyFont="1" applyFill="1" applyBorder="1" applyAlignment="1">
      <alignment horizontal="center" wrapText="1"/>
    </xf>
    <xf numFmtId="2" fontId="13" fillId="0" borderId="18" xfId="0" applyNumberFormat="1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164" fontId="13" fillId="0" borderId="18" xfId="0" applyNumberFormat="1" applyFont="1" applyFill="1" applyBorder="1"/>
    <xf numFmtId="164" fontId="12" fillId="0" borderId="18" xfId="0" applyNumberFormat="1" applyFont="1" applyFill="1" applyBorder="1"/>
    <xf numFmtId="2" fontId="13" fillId="0" borderId="19" xfId="0" applyNumberFormat="1" applyFont="1" applyFill="1" applyBorder="1" applyAlignment="1">
      <alignment horizontal="center" wrapText="1"/>
    </xf>
    <xf numFmtId="2" fontId="13" fillId="0" borderId="19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4" fontId="13" fillId="0" borderId="19" xfId="0" applyNumberFormat="1" applyFont="1" applyFill="1" applyBorder="1"/>
    <xf numFmtId="164" fontId="12" fillId="0" borderId="19" xfId="0" applyNumberFormat="1" applyFont="1" applyFill="1" applyBorder="1"/>
    <xf numFmtId="0" fontId="3" fillId="0" borderId="20" xfId="0" applyFont="1" applyFill="1" applyBorder="1" applyAlignment="1">
      <alignment horizontal="center"/>
    </xf>
    <xf numFmtId="2" fontId="6" fillId="0" borderId="20" xfId="0" applyNumberFormat="1" applyFont="1" applyFill="1" applyBorder="1" applyAlignment="1">
      <alignment horizontal="center" wrapText="1"/>
    </xf>
    <xf numFmtId="2" fontId="2" fillId="0" borderId="20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64" fontId="2" fillId="0" borderId="20" xfId="0" applyNumberFormat="1" applyFont="1" applyFill="1" applyBorder="1"/>
    <xf numFmtId="2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/>
    <xf numFmtId="49" fontId="5" fillId="0" borderId="16" xfId="0" applyNumberFormat="1" applyFont="1" applyFill="1" applyBorder="1" applyAlignment="1">
      <alignment horizontal="center" vertical="center" wrapText="1"/>
    </xf>
    <xf numFmtId="164" fontId="15" fillId="0" borderId="20" xfId="0" applyNumberFormat="1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0" xfId="0" applyFont="1" applyFill="1" applyBorder="1"/>
    <xf numFmtId="0" fontId="1" fillId="0" borderId="22" xfId="0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2" fontId="6" fillId="0" borderId="22" xfId="0" applyNumberFormat="1" applyFont="1" applyFill="1" applyBorder="1" applyAlignment="1">
      <alignment horizontal="center"/>
    </xf>
    <xf numFmtId="164" fontId="2" fillId="0" borderId="22" xfId="0" applyNumberFormat="1" applyFont="1" applyFill="1" applyBorder="1"/>
    <xf numFmtId="0" fontId="1" fillId="0" borderId="22" xfId="0" applyFont="1" applyFill="1" applyBorder="1"/>
    <xf numFmtId="164" fontId="8" fillId="4" borderId="22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 wrapText="1"/>
    </xf>
    <xf numFmtId="2" fontId="13" fillId="0" borderId="22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164" fontId="13" fillId="0" borderId="22" xfId="0" applyNumberFormat="1" applyFont="1" applyFill="1" applyBorder="1"/>
    <xf numFmtId="164" fontId="12" fillId="0" borderId="22" xfId="0" applyNumberFormat="1" applyFont="1" applyFill="1" applyBorder="1"/>
    <xf numFmtId="0" fontId="12" fillId="0" borderId="17" xfId="0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2" fontId="13" fillId="0" borderId="20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164" fontId="5" fillId="0" borderId="22" xfId="0" applyNumberFormat="1" applyFont="1" applyFill="1" applyBorder="1"/>
    <xf numFmtId="164" fontId="1" fillId="0" borderId="20" xfId="0" applyNumberFormat="1" applyFont="1" applyFill="1" applyBorder="1"/>
    <xf numFmtId="164" fontId="5" fillId="0" borderId="20" xfId="0" applyNumberFormat="1" applyFont="1" applyFill="1" applyBorder="1"/>
    <xf numFmtId="164" fontId="14" fillId="0" borderId="20" xfId="0" applyNumberFormat="1" applyFont="1" applyFill="1" applyBorder="1"/>
    <xf numFmtId="164" fontId="1" fillId="0" borderId="22" xfId="0" applyNumberFormat="1" applyFont="1" applyFill="1" applyBorder="1"/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2" fillId="0" borderId="0" xfId="0" applyNumberFormat="1" applyFont="1" applyFill="1"/>
    <xf numFmtId="0" fontId="5" fillId="0" borderId="29" xfId="0" applyFont="1" applyFill="1" applyBorder="1" applyAlignment="1">
      <alignment horizontal="center"/>
    </xf>
    <xf numFmtId="2" fontId="6" fillId="0" borderId="18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164" fontId="6" fillId="0" borderId="18" xfId="0" applyNumberFormat="1" applyFont="1" applyFill="1" applyBorder="1"/>
    <xf numFmtId="164" fontId="5" fillId="0" borderId="18" xfId="0" applyNumberFormat="1" applyFont="1" applyFill="1" applyBorder="1"/>
    <xf numFmtId="0" fontId="5" fillId="0" borderId="17" xfId="0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164" fontId="6" fillId="0" borderId="17" xfId="0" applyNumberFormat="1" applyFont="1" applyFill="1" applyBorder="1"/>
    <xf numFmtId="164" fontId="5" fillId="0" borderId="17" xfId="0" applyNumberFormat="1" applyFont="1" applyFill="1" applyBorder="1"/>
    <xf numFmtId="49" fontId="12" fillId="0" borderId="21" xfId="0" applyNumberFormat="1" applyFont="1" applyFill="1" applyBorder="1" applyAlignment="1">
      <alignment horizontal="center" vertical="center" wrapText="1"/>
    </xf>
    <xf numFmtId="164" fontId="16" fillId="0" borderId="17" xfId="0" applyNumberFormat="1" applyFont="1" applyFill="1" applyBorder="1"/>
    <xf numFmtId="0" fontId="17" fillId="0" borderId="0" xfId="0" applyFont="1"/>
    <xf numFmtId="164" fontId="17" fillId="0" borderId="17" xfId="0" applyNumberFormat="1" applyFont="1" applyFill="1" applyBorder="1"/>
    <xf numFmtId="0" fontId="1" fillId="0" borderId="0" xfId="0" applyFont="1" applyAlignment="1">
      <alignment horizontal="center" vertical="center"/>
    </xf>
    <xf numFmtId="49" fontId="18" fillId="4" borderId="3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49" fontId="8" fillId="4" borderId="38" xfId="0" applyNumberFormat="1" applyFont="1" applyFill="1" applyBorder="1" applyAlignment="1">
      <alignment horizontal="center" vertical="center" wrapText="1"/>
    </xf>
    <xf numFmtId="49" fontId="22" fillId="4" borderId="39" xfId="0" applyNumberFormat="1" applyFont="1" applyFill="1" applyBorder="1" applyAlignment="1">
      <alignment horizontal="center" vertical="center" wrapText="1"/>
    </xf>
    <xf numFmtId="49" fontId="19" fillId="4" borderId="39" xfId="0" applyNumberFormat="1" applyFont="1" applyFill="1" applyBorder="1" applyAlignment="1">
      <alignment horizontal="center" vertical="center" wrapText="1"/>
    </xf>
    <xf numFmtId="49" fontId="8" fillId="4" borderId="39" xfId="0" applyNumberFormat="1" applyFont="1" applyFill="1" applyBorder="1" applyAlignment="1">
      <alignment horizontal="center" vertical="center" wrapText="1"/>
    </xf>
    <xf numFmtId="164" fontId="22" fillId="4" borderId="39" xfId="0" applyNumberFormat="1" applyFont="1" applyFill="1" applyBorder="1" applyAlignment="1">
      <alignment horizontal="center" vertical="center" wrapText="1"/>
    </xf>
    <xf numFmtId="49" fontId="22" fillId="4" borderId="40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/>
    <xf numFmtId="2" fontId="2" fillId="4" borderId="4" xfId="0" applyNumberFormat="1" applyFont="1" applyFill="1" applyBorder="1" applyAlignment="1">
      <alignment horizontal="center"/>
    </xf>
    <xf numFmtId="2" fontId="2" fillId="4" borderId="4" xfId="0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0" borderId="11" xfId="0" applyFont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/>
    <xf numFmtId="0" fontId="1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0" borderId="6" xfId="0" applyFont="1" applyBorder="1"/>
    <xf numFmtId="2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49" fontId="24" fillId="0" borderId="18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/>
    <xf numFmtId="0" fontId="6" fillId="0" borderId="0" xfId="0" applyFont="1"/>
    <xf numFmtId="0" fontId="24" fillId="0" borderId="34" xfId="0" applyFont="1" applyFill="1" applyBorder="1" applyAlignment="1">
      <alignment horizontal="center" vertical="center"/>
    </xf>
    <xf numFmtId="164" fontId="12" fillId="0" borderId="23" xfId="0" applyNumberFormat="1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5" fillId="0" borderId="22" xfId="0" applyFont="1" applyFill="1" applyBorder="1"/>
    <xf numFmtId="164" fontId="12" fillId="0" borderId="30" xfId="0" applyNumberFormat="1" applyFont="1" applyFill="1" applyBorder="1" applyAlignment="1">
      <alignment horizontal="center"/>
    </xf>
    <xf numFmtId="164" fontId="12" fillId="0" borderId="20" xfId="0" applyNumberFormat="1" applyFont="1" applyFill="1" applyBorder="1"/>
    <xf numFmtId="0" fontId="24" fillId="0" borderId="2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" fillId="0" borderId="0" xfId="0" applyFont="1" applyBorder="1"/>
    <xf numFmtId="0" fontId="26" fillId="2" borderId="20" xfId="0" applyFont="1" applyFill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3" fillId="2" borderId="35" xfId="0" applyNumberFormat="1" applyFont="1" applyFill="1" applyBorder="1" applyAlignment="1"/>
    <xf numFmtId="49" fontId="23" fillId="2" borderId="36" xfId="0" applyNumberFormat="1" applyFont="1" applyFill="1" applyBorder="1" applyAlignment="1"/>
    <xf numFmtId="49" fontId="23" fillId="2" borderId="37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2" xfId="0" applyFont="1" applyFill="1" applyBorder="1" applyAlignment="1"/>
    <xf numFmtId="0" fontId="1" fillId="2" borderId="16" xfId="0" applyFont="1" applyFill="1" applyBorder="1" applyAlignment="1"/>
    <xf numFmtId="0" fontId="1" fillId="2" borderId="24" xfId="0" applyFont="1" applyFill="1" applyBorder="1" applyAlignment="1"/>
    <xf numFmtId="0" fontId="1" fillId="2" borderId="23" xfId="0" applyFont="1" applyFill="1" applyBorder="1" applyAlignment="1"/>
    <xf numFmtId="165" fontId="1" fillId="2" borderId="2" xfId="0" applyNumberFormat="1" applyFont="1" applyFill="1" applyBorder="1" applyAlignment="1"/>
    <xf numFmtId="165" fontId="5" fillId="0" borderId="20" xfId="0" applyNumberFormat="1" applyFont="1" applyFill="1" applyBorder="1" applyAlignment="1"/>
    <xf numFmtId="165" fontId="14" fillId="0" borderId="30" xfId="0" applyNumberFormat="1" applyFont="1" applyFill="1" applyBorder="1" applyAlignment="1"/>
    <xf numFmtId="165" fontId="1" fillId="0" borderId="23" xfId="0" applyNumberFormat="1" applyFont="1" applyFill="1" applyBorder="1" applyAlignment="1"/>
    <xf numFmtId="165" fontId="5" fillId="0" borderId="23" xfId="0" applyNumberFormat="1" applyFont="1" applyFill="1" applyBorder="1" applyAlignment="1"/>
    <xf numFmtId="164" fontId="12" fillId="0" borderId="42" xfId="0" applyNumberFormat="1" applyFont="1" applyFill="1" applyBorder="1" applyAlignment="1">
      <alignment horizontal="center"/>
    </xf>
    <xf numFmtId="164" fontId="1" fillId="0" borderId="42" xfId="0" applyNumberFormat="1" applyFont="1" applyFill="1" applyBorder="1"/>
    <xf numFmtId="0" fontId="24" fillId="2" borderId="20" xfId="0" applyFont="1" applyFill="1" applyBorder="1" applyAlignment="1">
      <alignment horizontal="center" vertical="center"/>
    </xf>
    <xf numFmtId="165" fontId="12" fillId="0" borderId="30" xfId="0" applyNumberFormat="1" applyFont="1" applyFill="1" applyBorder="1" applyAlignment="1"/>
    <xf numFmtId="165" fontId="12" fillId="0" borderId="23" xfId="0" applyNumberFormat="1" applyFont="1" applyFill="1" applyBorder="1" applyAlignment="1"/>
    <xf numFmtId="165" fontId="12" fillId="0" borderId="23" xfId="0" applyNumberFormat="1" applyFont="1" applyFill="1" applyBorder="1" applyAlignment="1">
      <alignment horizontal="right"/>
    </xf>
    <xf numFmtId="164" fontId="22" fillId="4" borderId="43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/>
    <xf numFmtId="165" fontId="5" fillId="0" borderId="30" xfId="0" applyNumberFormat="1" applyFont="1" applyFill="1" applyBorder="1" applyAlignment="1">
      <alignment horizontal="right"/>
    </xf>
    <xf numFmtId="164" fontId="12" fillId="0" borderId="44" xfId="0" applyNumberFormat="1" applyFont="1" applyFill="1" applyBorder="1" applyAlignment="1">
      <alignment horizontal="center"/>
    </xf>
    <xf numFmtId="165" fontId="5" fillId="0" borderId="30" xfId="0" applyNumberFormat="1" applyFont="1" applyFill="1" applyBorder="1" applyAlignment="1"/>
    <xf numFmtId="165" fontId="5" fillId="0" borderId="37" xfId="0" applyNumberFormat="1" applyFont="1" applyFill="1" applyBorder="1" applyAlignment="1"/>
    <xf numFmtId="165" fontId="1" fillId="0" borderId="37" xfId="0" applyNumberFormat="1" applyFont="1" applyFill="1" applyBorder="1" applyAlignment="1"/>
    <xf numFmtId="164" fontId="12" fillId="0" borderId="37" xfId="0" applyNumberFormat="1" applyFont="1" applyFill="1" applyBorder="1" applyAlignment="1">
      <alignment horizontal="center"/>
    </xf>
    <xf numFmtId="165" fontId="12" fillId="0" borderId="37" xfId="0" applyNumberFormat="1" applyFont="1" applyFill="1" applyBorder="1" applyAlignment="1">
      <alignment horizontal="right"/>
    </xf>
    <xf numFmtId="165" fontId="12" fillId="0" borderId="37" xfId="0" applyNumberFormat="1" applyFont="1" applyFill="1" applyBorder="1" applyAlignment="1"/>
    <xf numFmtId="164" fontId="27" fillId="0" borderId="42" xfId="0" applyNumberFormat="1" applyFont="1" applyFill="1" applyBorder="1" applyAlignment="1">
      <alignment horizontal="center" vertical="center" wrapText="1"/>
    </xf>
    <xf numFmtId="164" fontId="27" fillId="5" borderId="42" xfId="0" applyNumberFormat="1" applyFont="1" applyFill="1" applyBorder="1" applyAlignment="1">
      <alignment horizontal="center" vertical="center" wrapText="1"/>
    </xf>
    <xf numFmtId="164" fontId="28" fillId="5" borderId="42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 applyAlignment="1">
      <alignment horizontal="center" vertical="center" wrapText="1"/>
    </xf>
    <xf numFmtId="165" fontId="12" fillId="0" borderId="23" xfId="0" applyNumberFormat="1" applyFont="1" applyFill="1" applyBorder="1" applyAlignment="1">
      <alignment vertical="center"/>
    </xf>
    <xf numFmtId="165" fontId="12" fillId="0" borderId="37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/>
    </xf>
    <xf numFmtId="2" fontId="13" fillId="0" borderId="34" xfId="0" applyNumberFormat="1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49" fontId="24" fillId="0" borderId="41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/>
    </xf>
    <xf numFmtId="165" fontId="12" fillId="0" borderId="30" xfId="0" applyNumberFormat="1" applyFont="1" applyFill="1" applyBorder="1" applyAlignment="1">
      <alignment horizontal="right"/>
    </xf>
    <xf numFmtId="49" fontId="12" fillId="0" borderId="33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/>
    </xf>
    <xf numFmtId="2" fontId="13" fillId="6" borderId="22" xfId="0" applyNumberFormat="1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24" fillId="6" borderId="22" xfId="0" applyFont="1" applyFill="1" applyBorder="1" applyAlignment="1">
      <alignment horizontal="center" vertical="center"/>
    </xf>
    <xf numFmtId="165" fontId="12" fillId="6" borderId="23" xfId="0" applyNumberFormat="1" applyFont="1" applyFill="1" applyBorder="1" applyAlignment="1">
      <alignment vertical="center"/>
    </xf>
    <xf numFmtId="165" fontId="12" fillId="6" borderId="30" xfId="0" applyNumberFormat="1" applyFont="1" applyFill="1" applyBorder="1" applyAlignment="1">
      <alignment horizontal="right" vertical="center"/>
    </xf>
    <xf numFmtId="164" fontId="28" fillId="6" borderId="42" xfId="0" applyNumberFormat="1" applyFont="1" applyFill="1" applyBorder="1" applyAlignment="1">
      <alignment horizontal="center" vertical="center" wrapText="1"/>
    </xf>
    <xf numFmtId="49" fontId="12" fillId="6" borderId="16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65" fontId="5" fillId="0" borderId="45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 vertical="center"/>
    </xf>
    <xf numFmtId="2" fontId="13" fillId="0" borderId="20" xfId="0" applyNumberFormat="1" applyFont="1" applyFill="1" applyBorder="1" applyAlignment="1">
      <alignment horizontal="center" wrapText="1"/>
    </xf>
    <xf numFmtId="165" fontId="12" fillId="0" borderId="20" xfId="0" applyNumberFormat="1" applyFont="1" applyFill="1" applyBorder="1" applyAlignment="1"/>
    <xf numFmtId="165" fontId="12" fillId="6" borderId="23" xfId="0" applyNumberFormat="1" applyFont="1" applyFill="1" applyBorder="1" applyAlignment="1"/>
    <xf numFmtId="165" fontId="12" fillId="6" borderId="30" xfId="0" applyNumberFormat="1" applyFont="1" applyFill="1" applyBorder="1" applyAlignment="1">
      <alignment horizontal="right"/>
    </xf>
    <xf numFmtId="165" fontId="12" fillId="6" borderId="37" xfId="0" applyNumberFormat="1" applyFont="1" applyFill="1" applyBorder="1" applyAlignment="1"/>
    <xf numFmtId="0" fontId="5" fillId="0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6" fillId="6" borderId="20" xfId="0" applyFont="1" applyFill="1" applyBorder="1" applyAlignment="1">
      <alignment horizontal="center" vertical="center" wrapText="1"/>
    </xf>
    <xf numFmtId="165" fontId="12" fillId="6" borderId="42" xfId="0" applyNumberFormat="1" applyFont="1" applyFill="1" applyBorder="1" applyAlignment="1">
      <alignment horizontal="right"/>
    </xf>
    <xf numFmtId="0" fontId="12" fillId="0" borderId="18" xfId="0" applyFont="1" applyFill="1" applyBorder="1" applyAlignment="1">
      <alignment horizontal="center"/>
    </xf>
    <xf numFmtId="165" fontId="12" fillId="0" borderId="20" xfId="0" applyNumberFormat="1" applyFont="1" applyFill="1" applyBorder="1" applyAlignment="1">
      <alignment horizontal="right"/>
    </xf>
    <xf numFmtId="165" fontId="12" fillId="6" borderId="29" xfId="0" applyNumberFormat="1" applyFont="1" applyFill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29" fillId="7" borderId="22" xfId="0" applyFont="1" applyFill="1" applyBorder="1" applyAlignment="1">
      <alignment horizontal="center"/>
    </xf>
    <xf numFmtId="2" fontId="30" fillId="7" borderId="22" xfId="0" applyNumberFormat="1" applyFont="1" applyFill="1" applyBorder="1" applyAlignment="1">
      <alignment horizontal="center"/>
    </xf>
    <xf numFmtId="0" fontId="30" fillId="7" borderId="22" xfId="0" applyFont="1" applyFill="1" applyBorder="1" applyAlignment="1">
      <alignment horizontal="center"/>
    </xf>
    <xf numFmtId="0" fontId="30" fillId="7" borderId="22" xfId="0" applyFont="1" applyFill="1" applyBorder="1" applyAlignment="1">
      <alignment horizontal="center" vertical="center"/>
    </xf>
    <xf numFmtId="165" fontId="29" fillId="7" borderId="23" xfId="0" applyNumberFormat="1" applyFont="1" applyFill="1" applyBorder="1" applyAlignment="1"/>
    <xf numFmtId="165" fontId="29" fillId="7" borderId="37" xfId="0" applyNumberFormat="1" applyFont="1" applyFill="1" applyBorder="1" applyAlignment="1"/>
    <xf numFmtId="49" fontId="29" fillId="7" borderId="16" xfId="0" applyNumberFormat="1" applyFont="1" applyFill="1" applyBorder="1" applyAlignment="1">
      <alignment horizontal="center" vertical="center" wrapText="1"/>
    </xf>
    <xf numFmtId="165" fontId="29" fillId="7" borderId="30" xfId="0" applyNumberFormat="1" applyFont="1" applyFill="1" applyBorder="1" applyAlignment="1">
      <alignment horizontal="center" wrapText="1"/>
    </xf>
    <xf numFmtId="0" fontId="31" fillId="7" borderId="34" xfId="0" applyFont="1" applyFill="1" applyBorder="1" applyAlignment="1">
      <alignment horizontal="center" vertical="center"/>
    </xf>
    <xf numFmtId="164" fontId="32" fillId="7" borderId="42" xfId="0" applyNumberFormat="1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65" fontId="5" fillId="0" borderId="23" xfId="0" applyNumberFormat="1" applyFont="1" applyFill="1" applyBorder="1" applyAlignment="1">
      <alignment vertical="center"/>
    </xf>
    <xf numFmtId="165" fontId="5" fillId="0" borderId="30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99FF"/>
      <color rgb="FFFF33CC"/>
      <color rgb="FFFF99CC"/>
      <color rgb="FFFFB329"/>
      <color rgb="FF3399FF"/>
      <color rgb="FF00CC00"/>
      <color rgb="FFFF6600"/>
      <color rgb="FFBFF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45</xdr:row>
      <xdr:rowOff>9525</xdr:rowOff>
    </xdr:from>
    <xdr:to>
      <xdr:col>9</xdr:col>
      <xdr:colOff>838200</xdr:colOff>
      <xdr:row>46</xdr:row>
      <xdr:rowOff>0</xdr:rowOff>
    </xdr:to>
    <xdr:cxnSp macro="">
      <xdr:nvCxnSpPr>
        <xdr:cNvPr id="11" name="Straight Connector 10"/>
        <xdr:cNvCxnSpPr/>
      </xdr:nvCxnSpPr>
      <xdr:spPr>
        <a:xfrm flipV="1">
          <a:off x="5381625" y="7315200"/>
          <a:ext cx="83820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45</xdr:row>
      <xdr:rowOff>19050</xdr:rowOff>
    </xdr:from>
    <xdr:to>
      <xdr:col>10</xdr:col>
      <xdr:colOff>0</xdr:colOff>
      <xdr:row>45</xdr:row>
      <xdr:rowOff>266700</xdr:rowOff>
    </xdr:to>
    <xdr:cxnSp macro="">
      <xdr:nvCxnSpPr>
        <xdr:cNvPr id="12" name="Straight Connector 11"/>
        <xdr:cNvCxnSpPr/>
      </xdr:nvCxnSpPr>
      <xdr:spPr>
        <a:xfrm>
          <a:off x="5381625" y="7324725"/>
          <a:ext cx="85725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28</xdr:row>
      <xdr:rowOff>1</xdr:rowOff>
    </xdr:from>
    <xdr:to>
      <xdr:col>9</xdr:col>
      <xdr:colOff>838200</xdr:colOff>
      <xdr:row>28</xdr:row>
      <xdr:rowOff>304800</xdr:rowOff>
    </xdr:to>
    <xdr:cxnSp macro="">
      <xdr:nvCxnSpPr>
        <xdr:cNvPr id="6" name="Straight Connector 5"/>
        <xdr:cNvCxnSpPr/>
      </xdr:nvCxnSpPr>
      <xdr:spPr>
        <a:xfrm flipV="1">
          <a:off x="5372100" y="4762501"/>
          <a:ext cx="847725" cy="3047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9525</xdr:rowOff>
    </xdr:from>
    <xdr:to>
      <xdr:col>11</xdr:col>
      <xdr:colOff>9525</xdr:colOff>
      <xdr:row>28</xdr:row>
      <xdr:rowOff>304800</xdr:rowOff>
    </xdr:to>
    <xdr:cxnSp macro="">
      <xdr:nvCxnSpPr>
        <xdr:cNvPr id="7" name="Straight Connector 6"/>
        <xdr:cNvCxnSpPr/>
      </xdr:nvCxnSpPr>
      <xdr:spPr>
        <a:xfrm>
          <a:off x="5381625" y="4772025"/>
          <a:ext cx="85725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12"/>
  <sheetViews>
    <sheetView tabSelected="1" topLeftCell="A57" zoomScaleNormal="100" workbookViewId="0">
      <selection activeCell="Q24" sqref="Q24"/>
    </sheetView>
  </sheetViews>
  <sheetFormatPr defaultColWidth="9.140625" defaultRowHeight="14.25" x14ac:dyDescent="0.2"/>
  <cols>
    <col min="1" max="1" width="13" style="1" customWidth="1"/>
    <col min="2" max="2" width="11" style="5" customWidth="1"/>
    <col min="3" max="3" width="12.140625" style="4" customWidth="1"/>
    <col min="4" max="4" width="9.5703125" style="5" customWidth="1"/>
    <col min="5" max="5" width="9.42578125" style="2" customWidth="1"/>
    <col min="6" max="6" width="15.140625" style="3" customWidth="1"/>
    <col min="7" max="7" width="10.42578125" style="1" customWidth="1"/>
    <col min="8" max="8" width="10.5703125" style="1" hidden="1" customWidth="1"/>
    <col min="9" max="9" width="16.7109375" style="71" hidden="1" customWidth="1"/>
    <col min="10" max="10" width="12.7109375" style="88" customWidth="1"/>
    <col min="11" max="11" width="12.85546875" style="88" hidden="1" customWidth="1"/>
    <col min="12" max="12" width="14" style="88" customWidth="1"/>
    <col min="13" max="13" width="26.85546875" style="88" customWidth="1"/>
    <col min="14" max="14" width="24.42578125" style="1" customWidth="1"/>
    <col min="15" max="16384" width="9.140625" style="1"/>
  </cols>
  <sheetData>
    <row r="1" spans="1:14" ht="32.25" customHeight="1" thickBot="1" x14ac:dyDescent="0.55000000000000004">
      <c r="A1" s="235" t="s">
        <v>85</v>
      </c>
      <c r="B1" s="236"/>
      <c r="C1" s="236"/>
      <c r="D1" s="236"/>
      <c r="E1" s="236"/>
      <c r="F1" s="236"/>
      <c r="G1" s="237"/>
      <c r="H1" s="238"/>
      <c r="I1" s="238"/>
      <c r="J1" s="239"/>
      <c r="K1" s="238"/>
      <c r="L1" s="235"/>
      <c r="M1" s="236"/>
      <c r="N1" s="202" t="s">
        <v>150</v>
      </c>
    </row>
    <row r="2" spans="1:14" s="86" customFormat="1" ht="86.25" customHeight="1" thickBot="1" x14ac:dyDescent="0.3">
      <c r="A2" s="91" t="s">
        <v>89</v>
      </c>
      <c r="B2" s="92" t="s">
        <v>90</v>
      </c>
      <c r="C2" s="92" t="s">
        <v>91</v>
      </c>
      <c r="D2" s="93" t="s">
        <v>92</v>
      </c>
      <c r="E2" s="92" t="s">
        <v>93</v>
      </c>
      <c r="F2" s="94" t="s">
        <v>94</v>
      </c>
      <c r="G2" s="92" t="s">
        <v>95</v>
      </c>
      <c r="H2" s="87" t="s">
        <v>83</v>
      </c>
      <c r="I2" s="46" t="s">
        <v>84</v>
      </c>
      <c r="J2" s="95" t="s">
        <v>135</v>
      </c>
      <c r="K2" s="169"/>
      <c r="L2" s="169" t="s">
        <v>148</v>
      </c>
      <c r="M2" s="169" t="s">
        <v>136</v>
      </c>
      <c r="N2" s="96" t="s">
        <v>86</v>
      </c>
    </row>
    <row r="3" spans="1:14" s="7" customFormat="1" ht="15" customHeight="1" x14ac:dyDescent="0.25">
      <c r="A3" s="150" t="s">
        <v>96</v>
      </c>
      <c r="B3" s="151"/>
      <c r="C3" s="151"/>
      <c r="D3" s="151"/>
      <c r="E3" s="151"/>
      <c r="F3" s="151"/>
      <c r="G3" s="151"/>
      <c r="H3" s="148"/>
      <c r="I3" s="148"/>
      <c r="J3" s="151"/>
      <c r="K3" s="151"/>
      <c r="L3" s="151"/>
      <c r="M3" s="170"/>
      <c r="N3" s="152"/>
    </row>
    <row r="4" spans="1:14" ht="15" hidden="1" customHeight="1" x14ac:dyDescent="0.25">
      <c r="A4" s="212" t="s">
        <v>3</v>
      </c>
      <c r="B4" s="19">
        <v>32.520000000000003</v>
      </c>
      <c r="C4" s="20">
        <f t="shared" ref="C4:C12" si="0">D4-B4</f>
        <v>5.1899999999999977</v>
      </c>
      <c r="D4" s="20">
        <v>37.71</v>
      </c>
      <c r="E4" s="21" t="s">
        <v>124</v>
      </c>
      <c r="F4" s="121" t="s">
        <v>120</v>
      </c>
      <c r="G4" s="20">
        <v>13.5</v>
      </c>
      <c r="H4" s="75">
        <v>1033</v>
      </c>
      <c r="I4" s="76">
        <f t="shared" ref="I4:I12" si="1">H4*D4</f>
        <v>38954.43</v>
      </c>
      <c r="J4" s="213">
        <v>41243</v>
      </c>
      <c r="K4" s="171">
        <f>J4/D4</f>
        <v>1093.6886767435694</v>
      </c>
      <c r="L4" s="190"/>
      <c r="M4" s="190"/>
      <c r="N4" s="135" t="s">
        <v>128</v>
      </c>
    </row>
    <row r="5" spans="1:14" ht="15" hidden="1" customHeight="1" x14ac:dyDescent="0.25">
      <c r="A5" s="48" t="s">
        <v>4</v>
      </c>
      <c r="B5" s="49">
        <v>41.28</v>
      </c>
      <c r="C5" s="50">
        <f t="shared" si="0"/>
        <v>6.6000000000000014</v>
      </c>
      <c r="D5" s="50">
        <v>47.88</v>
      </c>
      <c r="E5" s="51">
        <v>1</v>
      </c>
      <c r="F5" s="121" t="s">
        <v>120</v>
      </c>
      <c r="G5" s="50">
        <v>4.5</v>
      </c>
      <c r="H5" s="52">
        <v>904</v>
      </c>
      <c r="I5" s="53">
        <f t="shared" si="1"/>
        <v>43283.520000000004</v>
      </c>
      <c r="J5" s="128">
        <f t="shared" ref="J5:J14" si="2">(I5*1.054)</f>
        <v>45620.830080000007</v>
      </c>
      <c r="K5" s="129"/>
      <c r="L5" s="129"/>
      <c r="M5" s="129"/>
      <c r="N5" s="47" t="s">
        <v>128</v>
      </c>
    </row>
    <row r="6" spans="1:14" ht="15" hidden="1" customHeight="1" x14ac:dyDescent="0.25">
      <c r="A6" s="48" t="s">
        <v>5</v>
      </c>
      <c r="B6" s="49">
        <v>37.68</v>
      </c>
      <c r="C6" s="50">
        <f t="shared" si="0"/>
        <v>6.0300000000000011</v>
      </c>
      <c r="D6" s="50">
        <v>43.71</v>
      </c>
      <c r="E6" s="51">
        <v>1</v>
      </c>
      <c r="F6" s="121" t="s">
        <v>120</v>
      </c>
      <c r="G6" s="50">
        <v>8.02</v>
      </c>
      <c r="H6" s="52">
        <v>904</v>
      </c>
      <c r="I6" s="53">
        <f t="shared" si="1"/>
        <v>39513.840000000004</v>
      </c>
      <c r="J6" s="128">
        <f t="shared" si="2"/>
        <v>41647.587360000005</v>
      </c>
      <c r="K6" s="129"/>
      <c r="L6" s="129"/>
      <c r="M6" s="129"/>
      <c r="N6" s="47" t="s">
        <v>128</v>
      </c>
    </row>
    <row r="7" spans="1:14" ht="15.75" hidden="1" customHeight="1" x14ac:dyDescent="0.25">
      <c r="A7" s="48" t="s">
        <v>6</v>
      </c>
      <c r="B7" s="49">
        <v>37.68</v>
      </c>
      <c r="C7" s="50">
        <f t="shared" si="0"/>
        <v>6.0300000000000011</v>
      </c>
      <c r="D7" s="50">
        <v>43.71</v>
      </c>
      <c r="E7" s="51">
        <v>1</v>
      </c>
      <c r="F7" s="121" t="s">
        <v>120</v>
      </c>
      <c r="G7" s="50">
        <v>8.02</v>
      </c>
      <c r="H7" s="52">
        <v>904</v>
      </c>
      <c r="I7" s="53">
        <f t="shared" si="1"/>
        <v>39513.840000000004</v>
      </c>
      <c r="J7" s="128">
        <f t="shared" si="2"/>
        <v>41647.587360000005</v>
      </c>
      <c r="K7" s="129"/>
      <c r="L7" s="129"/>
      <c r="M7" s="129"/>
      <c r="N7" s="47" t="s">
        <v>128</v>
      </c>
    </row>
    <row r="8" spans="1:14" ht="16.149999999999999" hidden="1" customHeight="1" x14ac:dyDescent="0.25">
      <c r="A8" s="54" t="s">
        <v>7</v>
      </c>
      <c r="B8" s="14">
        <v>29.66</v>
      </c>
      <c r="C8" s="15">
        <f t="shared" si="0"/>
        <v>4.7399999999999984</v>
      </c>
      <c r="D8" s="15">
        <v>34.4</v>
      </c>
      <c r="E8" s="16" t="s">
        <v>124</v>
      </c>
      <c r="F8" s="121" t="s">
        <v>120</v>
      </c>
      <c r="G8" s="15" t="s">
        <v>81</v>
      </c>
      <c r="H8" s="17">
        <v>904</v>
      </c>
      <c r="I8" s="18">
        <f t="shared" si="1"/>
        <v>31097.599999999999</v>
      </c>
      <c r="J8" s="128">
        <f t="shared" si="2"/>
        <v>32776.8704</v>
      </c>
      <c r="K8" s="129"/>
      <c r="L8" s="129"/>
      <c r="M8" s="129"/>
      <c r="N8" s="47" t="s">
        <v>128</v>
      </c>
    </row>
    <row r="9" spans="1:14" ht="15" hidden="1" customHeight="1" x14ac:dyDescent="0.25">
      <c r="A9" s="48" t="s">
        <v>8</v>
      </c>
      <c r="B9" s="49">
        <v>30.22</v>
      </c>
      <c r="C9" s="50">
        <f t="shared" si="0"/>
        <v>4.8299999999999983</v>
      </c>
      <c r="D9" s="50">
        <v>35.049999999999997</v>
      </c>
      <c r="E9" s="51" t="s">
        <v>124</v>
      </c>
      <c r="F9" s="125" t="s">
        <v>122</v>
      </c>
      <c r="G9" s="50">
        <v>9.59</v>
      </c>
      <c r="H9" s="52">
        <v>949</v>
      </c>
      <c r="I9" s="53">
        <f t="shared" si="1"/>
        <v>33262.449999999997</v>
      </c>
      <c r="J9" s="128">
        <f t="shared" si="2"/>
        <v>35058.622299999995</v>
      </c>
      <c r="K9" s="172"/>
      <c r="L9" s="172"/>
      <c r="M9" s="172"/>
      <c r="N9" s="82" t="s">
        <v>88</v>
      </c>
    </row>
    <row r="10" spans="1:14" ht="15" customHeight="1" x14ac:dyDescent="0.25">
      <c r="A10" s="29" t="s">
        <v>9</v>
      </c>
      <c r="B10" s="30">
        <v>87.15</v>
      </c>
      <c r="C10" s="31">
        <f t="shared" si="0"/>
        <v>13.929999999999993</v>
      </c>
      <c r="D10" s="31">
        <v>101.08</v>
      </c>
      <c r="E10" s="32">
        <v>2</v>
      </c>
      <c r="F10" s="126" t="s">
        <v>122</v>
      </c>
      <c r="G10" s="31">
        <v>9.01</v>
      </c>
      <c r="H10" s="33">
        <v>1033</v>
      </c>
      <c r="I10" s="64">
        <f t="shared" si="1"/>
        <v>104415.64</v>
      </c>
      <c r="J10" s="159">
        <f t="shared" si="2"/>
        <v>110054.08456</v>
      </c>
      <c r="K10" s="171">
        <f>J10/D10</f>
        <v>1088.7820000000002</v>
      </c>
      <c r="L10" s="171"/>
      <c r="M10" s="173"/>
      <c r="N10" s="55" t="s">
        <v>87</v>
      </c>
    </row>
    <row r="11" spans="1:14" ht="14.45" hidden="1" customHeight="1" x14ac:dyDescent="0.25">
      <c r="A11" s="56" t="s">
        <v>10</v>
      </c>
      <c r="B11" s="24">
        <v>55.26</v>
      </c>
      <c r="C11" s="25">
        <f t="shared" si="0"/>
        <v>8.8300000000000054</v>
      </c>
      <c r="D11" s="25">
        <v>64.09</v>
      </c>
      <c r="E11" s="26">
        <v>1</v>
      </c>
      <c r="F11" s="127" t="s">
        <v>122</v>
      </c>
      <c r="G11" s="25">
        <v>5</v>
      </c>
      <c r="H11" s="27">
        <v>949</v>
      </c>
      <c r="I11" s="28">
        <f t="shared" si="1"/>
        <v>60821.41</v>
      </c>
      <c r="J11" s="129">
        <f t="shared" si="2"/>
        <v>64105.766140000007</v>
      </c>
      <c r="K11" s="129"/>
      <c r="L11" s="129"/>
      <c r="M11" s="129"/>
      <c r="N11" s="47" t="s">
        <v>128</v>
      </c>
    </row>
    <row r="12" spans="1:14" ht="15" hidden="1" customHeight="1" x14ac:dyDescent="0.25">
      <c r="A12" s="59" t="s">
        <v>11</v>
      </c>
      <c r="B12" s="203">
        <v>41.24</v>
      </c>
      <c r="C12" s="60">
        <f t="shared" si="0"/>
        <v>6.5899999999999963</v>
      </c>
      <c r="D12" s="60">
        <v>47.83</v>
      </c>
      <c r="E12" s="61">
        <v>1</v>
      </c>
      <c r="F12" s="141" t="s">
        <v>122</v>
      </c>
      <c r="G12" s="60">
        <v>9.01</v>
      </c>
      <c r="H12" s="35">
        <v>1033</v>
      </c>
      <c r="I12" s="65">
        <f t="shared" si="1"/>
        <v>49408.39</v>
      </c>
      <c r="J12" s="204">
        <f t="shared" si="2"/>
        <v>52076.443060000005</v>
      </c>
      <c r="K12" s="171">
        <f>J12/D12</f>
        <v>1088.7820000000002</v>
      </c>
      <c r="L12" s="190"/>
      <c r="M12" s="178"/>
      <c r="N12" s="135" t="s">
        <v>88</v>
      </c>
    </row>
    <row r="13" spans="1:14" ht="15" hidden="1" customHeight="1" x14ac:dyDescent="0.25">
      <c r="A13" s="57" t="s">
        <v>12</v>
      </c>
      <c r="B13" s="19">
        <v>41.25</v>
      </c>
      <c r="C13" s="20">
        <f>D13-B13</f>
        <v>6.5900000000000034</v>
      </c>
      <c r="D13" s="20">
        <v>47.84</v>
      </c>
      <c r="E13" s="21">
        <v>1</v>
      </c>
      <c r="F13" s="141" t="s">
        <v>122</v>
      </c>
      <c r="G13" s="20">
        <v>9.3000000000000007</v>
      </c>
      <c r="H13" s="22">
        <v>1033</v>
      </c>
      <c r="I13" s="23">
        <f>H13*D13</f>
        <v>49418.720000000001</v>
      </c>
      <c r="J13" s="128">
        <f t="shared" si="2"/>
        <v>52087.330880000001</v>
      </c>
      <c r="K13" s="129"/>
      <c r="L13" s="129"/>
      <c r="M13" s="129"/>
      <c r="N13" s="47" t="s">
        <v>128</v>
      </c>
    </row>
    <row r="14" spans="1:14" ht="15" hidden="1" customHeight="1" x14ac:dyDescent="0.25">
      <c r="A14" s="54" t="s">
        <v>13</v>
      </c>
      <c r="B14" s="14">
        <v>42.4</v>
      </c>
      <c r="C14" s="15">
        <f>D14-B14</f>
        <v>6.7800000000000011</v>
      </c>
      <c r="D14" s="15">
        <v>49.18</v>
      </c>
      <c r="E14" s="16">
        <v>1</v>
      </c>
      <c r="F14" s="141" t="s">
        <v>122</v>
      </c>
      <c r="G14" s="15">
        <v>9.4</v>
      </c>
      <c r="H14" s="17">
        <v>1033</v>
      </c>
      <c r="I14" s="18">
        <f>H14*D14</f>
        <v>50802.94</v>
      </c>
      <c r="J14" s="128">
        <f t="shared" si="2"/>
        <v>53546.298760000005</v>
      </c>
      <c r="K14" s="129"/>
      <c r="L14" s="129"/>
      <c r="M14" s="129"/>
      <c r="N14" s="47" t="s">
        <v>128</v>
      </c>
    </row>
    <row r="15" spans="1:14" s="6" customFormat="1" ht="15" customHeight="1" x14ac:dyDescent="0.25">
      <c r="A15" s="153" t="s">
        <v>97</v>
      </c>
      <c r="B15" s="154"/>
      <c r="C15" s="154"/>
      <c r="D15" s="154"/>
      <c r="E15" s="154"/>
      <c r="F15" s="154"/>
      <c r="G15" s="154"/>
      <c r="H15" s="149"/>
      <c r="I15" s="149"/>
      <c r="J15" s="158"/>
      <c r="K15" s="171" t="e">
        <f t="shared" ref="K15:K16" si="3">J15/D15</f>
        <v>#DIV/0!</v>
      </c>
      <c r="L15" s="158"/>
      <c r="M15" s="158"/>
      <c r="N15" s="155"/>
    </row>
    <row r="16" spans="1:14" ht="26.25" hidden="1" customHeight="1" x14ac:dyDescent="0.25">
      <c r="A16" s="59" t="s">
        <v>14</v>
      </c>
      <c r="B16" s="60">
        <v>52.94</v>
      </c>
      <c r="C16" s="60">
        <f t="shared" ref="C16:C27" si="4">D16-B16</f>
        <v>8.4600000000000009</v>
      </c>
      <c r="D16" s="60">
        <v>61.4</v>
      </c>
      <c r="E16" s="61">
        <v>2</v>
      </c>
      <c r="F16" s="121" t="s">
        <v>120</v>
      </c>
      <c r="G16" s="60" t="s">
        <v>81</v>
      </c>
      <c r="H16" s="37">
        <v>999</v>
      </c>
      <c r="I16" s="66">
        <f t="shared" ref="I16:I27" si="5">H16*D16</f>
        <v>61338.6</v>
      </c>
      <c r="J16" s="166">
        <v>72161</v>
      </c>
      <c r="K16" s="171">
        <f t="shared" si="3"/>
        <v>1175.2605863192182</v>
      </c>
      <c r="L16" s="190"/>
      <c r="M16" s="182" t="s">
        <v>140</v>
      </c>
      <c r="N16" s="135" t="s">
        <v>88</v>
      </c>
    </row>
    <row r="17" spans="1:14" ht="11.25" hidden="1" customHeight="1" x14ac:dyDescent="0.25">
      <c r="A17" s="58" t="s">
        <v>15</v>
      </c>
      <c r="B17" s="20">
        <v>41.41</v>
      </c>
      <c r="C17" s="20">
        <f t="shared" si="4"/>
        <v>6.6200000000000045</v>
      </c>
      <c r="D17" s="20">
        <v>48.03</v>
      </c>
      <c r="E17" s="21">
        <v>1</v>
      </c>
      <c r="F17" s="121" t="s">
        <v>120</v>
      </c>
      <c r="G17" s="20" t="s">
        <v>81</v>
      </c>
      <c r="H17" s="22">
        <v>949</v>
      </c>
      <c r="I17" s="23">
        <f t="shared" si="5"/>
        <v>45580.47</v>
      </c>
      <c r="J17" s="139">
        <f t="shared" ref="J17:J27" si="6">I17*1.054</f>
        <v>48041.81538</v>
      </c>
      <c r="K17" s="129"/>
      <c r="L17" s="129"/>
      <c r="M17" s="129"/>
      <c r="N17" s="47" t="s">
        <v>128</v>
      </c>
    </row>
    <row r="18" spans="1:14" ht="14.25" hidden="1" customHeight="1" x14ac:dyDescent="0.25">
      <c r="A18" s="59" t="s">
        <v>16</v>
      </c>
      <c r="B18" s="60">
        <v>37.51</v>
      </c>
      <c r="C18" s="60">
        <f t="shared" si="4"/>
        <v>5.990000000000002</v>
      </c>
      <c r="D18" s="60">
        <v>43.5</v>
      </c>
      <c r="E18" s="61">
        <v>1</v>
      </c>
      <c r="F18" s="121" t="s">
        <v>120</v>
      </c>
      <c r="G18" s="60" t="s">
        <v>81</v>
      </c>
      <c r="H18" s="62">
        <v>949</v>
      </c>
      <c r="I18" s="140">
        <f t="shared" si="5"/>
        <v>41281.5</v>
      </c>
      <c r="J18" s="139">
        <f t="shared" si="6"/>
        <v>43510.701000000001</v>
      </c>
      <c r="K18" s="129"/>
      <c r="L18" s="129"/>
      <c r="M18" s="129"/>
      <c r="N18" s="47" t="s">
        <v>128</v>
      </c>
    </row>
    <row r="19" spans="1:14" ht="21" hidden="1" customHeight="1" x14ac:dyDescent="0.25">
      <c r="A19" s="54" t="s">
        <v>17</v>
      </c>
      <c r="B19" s="60">
        <v>37.51</v>
      </c>
      <c r="C19" s="60">
        <f t="shared" ref="C19" si="7">D19-B19</f>
        <v>5.990000000000002</v>
      </c>
      <c r="D19" s="60">
        <v>43.5</v>
      </c>
      <c r="E19" s="16">
        <v>1</v>
      </c>
      <c r="F19" s="121" t="s">
        <v>120</v>
      </c>
      <c r="G19" s="15" t="s">
        <v>81</v>
      </c>
      <c r="H19" s="17">
        <v>949</v>
      </c>
      <c r="I19" s="18">
        <f t="shared" si="5"/>
        <v>41281.5</v>
      </c>
      <c r="J19" s="163">
        <f t="shared" si="6"/>
        <v>43510.701000000001</v>
      </c>
      <c r="K19" s="129"/>
      <c r="L19" s="129"/>
      <c r="M19" s="129"/>
      <c r="N19" s="47" t="s">
        <v>128</v>
      </c>
    </row>
    <row r="20" spans="1:14" ht="18" hidden="1" customHeight="1" x14ac:dyDescent="0.25">
      <c r="A20" s="185" t="s">
        <v>18</v>
      </c>
      <c r="B20" s="186">
        <v>41.41</v>
      </c>
      <c r="C20" s="60">
        <f t="shared" si="4"/>
        <v>6.6200000000000045</v>
      </c>
      <c r="D20" s="186">
        <v>48.03</v>
      </c>
      <c r="E20" s="187">
        <v>1</v>
      </c>
      <c r="F20" s="188" t="s">
        <v>120</v>
      </c>
      <c r="G20" s="189" t="s">
        <v>81</v>
      </c>
      <c r="H20" s="131">
        <v>999</v>
      </c>
      <c r="I20" s="164">
        <f t="shared" si="5"/>
        <v>47981.97</v>
      </c>
      <c r="J20" s="166">
        <v>52142</v>
      </c>
      <c r="K20" s="171">
        <f>J20/D20</f>
        <v>1085.61315844264</v>
      </c>
      <c r="L20" s="190"/>
      <c r="M20" s="181" t="s">
        <v>133</v>
      </c>
      <c r="N20" s="191" t="s">
        <v>88</v>
      </c>
    </row>
    <row r="21" spans="1:14" s="84" customFormat="1" ht="18" hidden="1" customHeight="1" x14ac:dyDescent="0.25">
      <c r="A21" s="56" t="s">
        <v>19</v>
      </c>
      <c r="B21" s="25">
        <v>37.56</v>
      </c>
      <c r="C21" s="25">
        <f t="shared" si="4"/>
        <v>6</v>
      </c>
      <c r="D21" s="25">
        <v>43.56</v>
      </c>
      <c r="E21" s="26">
        <v>1</v>
      </c>
      <c r="F21" s="121" t="s">
        <v>120</v>
      </c>
      <c r="G21" s="25" t="s">
        <v>81</v>
      </c>
      <c r="H21" s="27">
        <v>949</v>
      </c>
      <c r="I21" s="28">
        <f t="shared" si="5"/>
        <v>41338.44</v>
      </c>
      <c r="J21" s="139">
        <f t="shared" si="6"/>
        <v>43570.715760000006</v>
      </c>
      <c r="K21" s="129"/>
      <c r="L21" s="129"/>
      <c r="M21" s="129"/>
      <c r="N21" s="47" t="s">
        <v>128</v>
      </c>
    </row>
    <row r="22" spans="1:14" ht="12" hidden="1" customHeight="1" x14ac:dyDescent="0.25">
      <c r="A22" s="59" t="s">
        <v>20</v>
      </c>
      <c r="B22" s="60">
        <v>53.91</v>
      </c>
      <c r="C22" s="60">
        <f t="shared" si="4"/>
        <v>8.6200000000000045</v>
      </c>
      <c r="D22" s="60">
        <v>62.53</v>
      </c>
      <c r="E22" s="61">
        <v>1</v>
      </c>
      <c r="F22" s="165" t="s">
        <v>121</v>
      </c>
      <c r="G22" s="60" t="s">
        <v>81</v>
      </c>
      <c r="H22" s="39">
        <v>1040</v>
      </c>
      <c r="I22" s="64">
        <f t="shared" si="5"/>
        <v>65031.200000000004</v>
      </c>
      <c r="J22" s="166">
        <f t="shared" si="6"/>
        <v>68542.884800000014</v>
      </c>
      <c r="K22" s="166"/>
      <c r="L22" s="166"/>
      <c r="M22" s="166"/>
      <c r="N22" s="135" t="s">
        <v>128</v>
      </c>
    </row>
    <row r="23" spans="1:14" s="84" customFormat="1" ht="13.5" hidden="1" customHeight="1" x14ac:dyDescent="0.25">
      <c r="A23" s="56" t="s">
        <v>21</v>
      </c>
      <c r="B23" s="25">
        <v>45.91</v>
      </c>
      <c r="C23" s="25">
        <f t="shared" si="4"/>
        <v>7.3300000000000054</v>
      </c>
      <c r="D23" s="25">
        <v>53.24</v>
      </c>
      <c r="E23" s="26">
        <v>1</v>
      </c>
      <c r="F23" s="125" t="s">
        <v>122</v>
      </c>
      <c r="G23" s="25" t="s">
        <v>81</v>
      </c>
      <c r="H23" s="27">
        <v>969</v>
      </c>
      <c r="I23" s="28">
        <f t="shared" si="5"/>
        <v>51589.560000000005</v>
      </c>
      <c r="J23" s="139">
        <f t="shared" si="6"/>
        <v>54375.396240000009</v>
      </c>
      <c r="K23" s="129"/>
      <c r="L23" s="129"/>
      <c r="M23" s="129"/>
      <c r="N23" s="47" t="s">
        <v>128</v>
      </c>
    </row>
    <row r="24" spans="1:14" ht="35.25" customHeight="1" x14ac:dyDescent="0.25">
      <c r="A24" s="38" t="s">
        <v>82</v>
      </c>
      <c r="B24" s="31">
        <v>73.28</v>
      </c>
      <c r="C24" s="31">
        <f t="shared" si="4"/>
        <v>11.700000000000003</v>
      </c>
      <c r="D24" s="31">
        <v>84.98</v>
      </c>
      <c r="E24" s="32">
        <v>2</v>
      </c>
      <c r="F24" s="126" t="s">
        <v>122</v>
      </c>
      <c r="G24" s="34" t="s">
        <v>81</v>
      </c>
      <c r="H24" s="33">
        <v>1033</v>
      </c>
      <c r="I24" s="65">
        <f t="shared" si="5"/>
        <v>87784.340000000011</v>
      </c>
      <c r="J24" s="160">
        <v>103235</v>
      </c>
      <c r="K24" s="171">
        <f t="shared" ref="K24:K26" si="8">J24/D24</f>
        <v>1214.8152506472111</v>
      </c>
      <c r="L24" s="171"/>
      <c r="M24" s="179" t="s">
        <v>138</v>
      </c>
      <c r="N24" s="36" t="s">
        <v>87</v>
      </c>
    </row>
    <row r="25" spans="1:14" ht="38.25" hidden="1" customHeight="1" x14ac:dyDescent="0.25">
      <c r="A25" s="48" t="s">
        <v>22</v>
      </c>
      <c r="B25" s="50">
        <v>45.91</v>
      </c>
      <c r="C25" s="50">
        <f t="shared" si="4"/>
        <v>7.3300000000000054</v>
      </c>
      <c r="D25" s="50">
        <v>53.24</v>
      </c>
      <c r="E25" s="51">
        <v>1</v>
      </c>
      <c r="F25" s="141" t="s">
        <v>122</v>
      </c>
      <c r="G25" s="50" t="s">
        <v>81</v>
      </c>
      <c r="H25" s="44">
        <v>1033</v>
      </c>
      <c r="I25" s="63">
        <f t="shared" si="5"/>
        <v>54996.920000000006</v>
      </c>
      <c r="J25" s="166">
        <v>66787</v>
      </c>
      <c r="K25" s="171">
        <f t="shared" si="8"/>
        <v>1254.4515401953417</v>
      </c>
      <c r="L25" s="171"/>
      <c r="M25" s="182" t="s">
        <v>132</v>
      </c>
      <c r="N25" s="135" t="s">
        <v>128</v>
      </c>
    </row>
    <row r="26" spans="1:14" ht="24.75" hidden="1" customHeight="1" x14ac:dyDescent="0.25">
      <c r="A26" s="48" t="s">
        <v>23</v>
      </c>
      <c r="B26" s="50">
        <v>45.91</v>
      </c>
      <c r="C26" s="50">
        <f t="shared" ref="C26" si="9">D26-B26</f>
        <v>7.3300000000000054</v>
      </c>
      <c r="D26" s="50">
        <v>53.24</v>
      </c>
      <c r="E26" s="51">
        <v>1</v>
      </c>
      <c r="F26" s="141" t="s">
        <v>122</v>
      </c>
      <c r="G26" s="50" t="s">
        <v>81</v>
      </c>
      <c r="H26" s="44">
        <v>1033</v>
      </c>
      <c r="I26" s="63">
        <f t="shared" ref="I26" si="10">H26*D26</f>
        <v>54996.920000000006</v>
      </c>
      <c r="J26" s="166">
        <v>58967</v>
      </c>
      <c r="K26" s="171">
        <f t="shared" si="8"/>
        <v>1107.5694966190833</v>
      </c>
      <c r="L26" s="190"/>
      <c r="M26" s="181" t="s">
        <v>133</v>
      </c>
      <c r="N26" s="135" t="s">
        <v>88</v>
      </c>
    </row>
    <row r="27" spans="1:14" s="84" customFormat="1" ht="15" hidden="1" customHeight="1" x14ac:dyDescent="0.25">
      <c r="A27" s="56" t="s">
        <v>24</v>
      </c>
      <c r="B27" s="25">
        <v>62.81</v>
      </c>
      <c r="C27" s="25">
        <f t="shared" si="4"/>
        <v>10.039999999999992</v>
      </c>
      <c r="D27" s="25">
        <v>72.849999999999994</v>
      </c>
      <c r="E27" s="26">
        <v>2</v>
      </c>
      <c r="F27" s="125" t="s">
        <v>122</v>
      </c>
      <c r="G27" s="25" t="s">
        <v>81</v>
      </c>
      <c r="H27" s="27">
        <v>999</v>
      </c>
      <c r="I27" s="28">
        <f t="shared" si="5"/>
        <v>72777.149999999994</v>
      </c>
      <c r="J27" s="139">
        <f t="shared" si="6"/>
        <v>76707.116099999999</v>
      </c>
      <c r="K27" s="129"/>
      <c r="L27" s="129"/>
      <c r="M27" s="129"/>
      <c r="N27" s="47" t="s">
        <v>128</v>
      </c>
    </row>
    <row r="28" spans="1:14" s="6" customFormat="1" ht="15" customHeight="1" x14ac:dyDescent="0.25">
      <c r="A28" s="156" t="s">
        <v>98</v>
      </c>
      <c r="B28" s="154"/>
      <c r="C28" s="154"/>
      <c r="D28" s="154"/>
      <c r="E28" s="154"/>
      <c r="F28" s="154"/>
      <c r="G28" s="154"/>
      <c r="H28" s="149"/>
      <c r="I28" s="149"/>
      <c r="J28" s="158"/>
      <c r="K28" s="171" t="e">
        <f t="shared" ref="K28:K30" si="11">J28/D28</f>
        <v>#DIV/0!</v>
      </c>
      <c r="L28" s="158"/>
      <c r="M28" s="158"/>
      <c r="N28" s="157"/>
    </row>
    <row r="29" spans="1:14" ht="24.75" hidden="1" customHeight="1" x14ac:dyDescent="0.25">
      <c r="A29" s="192" t="s">
        <v>25</v>
      </c>
      <c r="B29" s="193">
        <v>52.94</v>
      </c>
      <c r="C29" s="193">
        <f t="shared" ref="C29:C41" si="12">D29-B29</f>
        <v>8.4600000000000009</v>
      </c>
      <c r="D29" s="193">
        <v>61.4</v>
      </c>
      <c r="E29" s="194">
        <v>2</v>
      </c>
      <c r="F29" s="195" t="s">
        <v>123</v>
      </c>
      <c r="G29" s="193" t="s">
        <v>81</v>
      </c>
      <c r="H29" s="44">
        <v>999</v>
      </c>
      <c r="I29" s="67">
        <f t="shared" ref="I29:I41" si="13">H29*D29</f>
        <v>61338.6</v>
      </c>
      <c r="J29" s="196">
        <v>67809</v>
      </c>
      <c r="K29" s="171">
        <f t="shared" si="11"/>
        <v>1104.3811074918567</v>
      </c>
      <c r="L29" s="197">
        <v>59900</v>
      </c>
      <c r="M29" s="198" t="s">
        <v>133</v>
      </c>
      <c r="N29" s="199" t="s">
        <v>88</v>
      </c>
    </row>
    <row r="30" spans="1:14" ht="15" hidden="1" customHeight="1" x14ac:dyDescent="0.25">
      <c r="A30" s="48" t="s">
        <v>26</v>
      </c>
      <c r="B30" s="50">
        <v>41.41</v>
      </c>
      <c r="C30" s="50">
        <f t="shared" si="12"/>
        <v>6.6200000000000045</v>
      </c>
      <c r="D30" s="50">
        <v>48.03</v>
      </c>
      <c r="E30" s="51">
        <v>1</v>
      </c>
      <c r="F30" s="124" t="s">
        <v>123</v>
      </c>
      <c r="G30" s="50" t="s">
        <v>81</v>
      </c>
      <c r="H30" s="45">
        <v>999</v>
      </c>
      <c r="I30" s="67">
        <f t="shared" si="13"/>
        <v>47981.97</v>
      </c>
      <c r="J30" s="167">
        <f t="shared" ref="J30:J41" si="14">I30*1.054</f>
        <v>50572.996380000004</v>
      </c>
      <c r="K30" s="171">
        <f t="shared" si="11"/>
        <v>1052.9460000000001</v>
      </c>
      <c r="L30" s="190"/>
      <c r="M30" s="178"/>
      <c r="N30" s="135" t="s">
        <v>128</v>
      </c>
    </row>
    <row r="31" spans="1:14" s="84" customFormat="1" ht="15" hidden="1" customHeight="1" x14ac:dyDescent="0.25">
      <c r="A31" s="58" t="s">
        <v>27</v>
      </c>
      <c r="B31" s="20">
        <v>37.51</v>
      </c>
      <c r="C31" s="20">
        <f t="shared" si="12"/>
        <v>5.990000000000002</v>
      </c>
      <c r="D31" s="20">
        <v>43.5</v>
      </c>
      <c r="E31" s="21">
        <v>1</v>
      </c>
      <c r="F31" s="124" t="s">
        <v>123</v>
      </c>
      <c r="G31" s="20" t="s">
        <v>81</v>
      </c>
      <c r="H31" s="22">
        <v>999</v>
      </c>
      <c r="I31" s="23">
        <f t="shared" si="13"/>
        <v>43456.5</v>
      </c>
      <c r="J31" s="134">
        <f t="shared" si="14"/>
        <v>45803.151000000005</v>
      </c>
      <c r="K31" s="129"/>
      <c r="L31" s="129"/>
      <c r="M31" s="129"/>
      <c r="N31" s="47" t="s">
        <v>128</v>
      </c>
    </row>
    <row r="32" spans="1:14" s="84" customFormat="1" ht="15" hidden="1" customHeight="1" x14ac:dyDescent="0.25">
      <c r="A32" s="48" t="s">
        <v>28</v>
      </c>
      <c r="B32" s="20">
        <v>37.51</v>
      </c>
      <c r="C32" s="20">
        <f t="shared" ref="C32" si="15">D32-B32</f>
        <v>5.990000000000002</v>
      </c>
      <c r="D32" s="20">
        <v>43.5</v>
      </c>
      <c r="E32" s="51">
        <v>1</v>
      </c>
      <c r="F32" s="124" t="s">
        <v>123</v>
      </c>
      <c r="G32" s="50" t="s">
        <v>81</v>
      </c>
      <c r="H32" s="52">
        <v>999</v>
      </c>
      <c r="I32" s="53">
        <f t="shared" si="13"/>
        <v>43456.5</v>
      </c>
      <c r="J32" s="134">
        <f t="shared" si="14"/>
        <v>45803.151000000005</v>
      </c>
      <c r="K32" s="129"/>
      <c r="L32" s="129"/>
      <c r="M32" s="129"/>
      <c r="N32" s="47" t="s">
        <v>128</v>
      </c>
    </row>
    <row r="33" spans="1:14" s="84" customFormat="1" ht="18.75" hidden="1" customHeight="1" x14ac:dyDescent="0.25">
      <c r="A33" s="54" t="s">
        <v>29</v>
      </c>
      <c r="B33" s="15">
        <v>41.41</v>
      </c>
      <c r="C33" s="15">
        <f t="shared" si="12"/>
        <v>6.6200000000000045</v>
      </c>
      <c r="D33" s="15">
        <v>48.03</v>
      </c>
      <c r="E33" s="16">
        <v>1</v>
      </c>
      <c r="F33" s="124" t="s">
        <v>123</v>
      </c>
      <c r="G33" s="15" t="s">
        <v>81</v>
      </c>
      <c r="H33" s="17">
        <v>999</v>
      </c>
      <c r="I33" s="18">
        <f t="shared" si="13"/>
        <v>47981.97</v>
      </c>
      <c r="J33" s="134">
        <f t="shared" si="14"/>
        <v>50572.996380000004</v>
      </c>
      <c r="K33" s="129"/>
      <c r="L33" s="129"/>
      <c r="M33" s="129"/>
      <c r="N33" s="47" t="s">
        <v>128</v>
      </c>
    </row>
    <row r="34" spans="1:14" ht="15" hidden="1" customHeight="1" x14ac:dyDescent="0.25">
      <c r="A34" s="48" t="s">
        <v>30</v>
      </c>
      <c r="B34" s="50">
        <v>60.7</v>
      </c>
      <c r="C34" s="50">
        <f t="shared" si="12"/>
        <v>9.7000000000000028</v>
      </c>
      <c r="D34" s="50">
        <v>70.400000000000006</v>
      </c>
      <c r="E34" s="51">
        <v>2</v>
      </c>
      <c r="F34" s="124" t="s">
        <v>123</v>
      </c>
      <c r="G34" s="50" t="s">
        <v>81</v>
      </c>
      <c r="H34" s="44">
        <v>999</v>
      </c>
      <c r="I34" s="67">
        <v>65000</v>
      </c>
      <c r="J34" s="167">
        <f t="shared" si="14"/>
        <v>68510</v>
      </c>
      <c r="K34" s="171">
        <f t="shared" ref="K34:K37" si="16">J34/D34</f>
        <v>973.15340909090901</v>
      </c>
      <c r="L34" s="171"/>
      <c r="M34" s="175"/>
      <c r="N34" s="135" t="s">
        <v>128</v>
      </c>
    </row>
    <row r="35" spans="1:14" ht="24.75" customHeight="1" x14ac:dyDescent="0.25">
      <c r="A35" s="40" t="s">
        <v>31</v>
      </c>
      <c r="B35" s="41">
        <v>62.39</v>
      </c>
      <c r="C35" s="41">
        <f t="shared" si="12"/>
        <v>9.9699999999999989</v>
      </c>
      <c r="D35" s="41">
        <v>72.36</v>
      </c>
      <c r="E35" s="42">
        <v>2</v>
      </c>
      <c r="F35" s="122" t="s">
        <v>121</v>
      </c>
      <c r="G35" s="43" t="s">
        <v>81</v>
      </c>
      <c r="H35" s="45">
        <v>1176</v>
      </c>
      <c r="I35" s="63">
        <f t="shared" si="13"/>
        <v>85095.360000000001</v>
      </c>
      <c r="J35" s="161">
        <v>90691</v>
      </c>
      <c r="K35" s="171">
        <f t="shared" si="16"/>
        <v>1253.3305693753455</v>
      </c>
      <c r="L35" s="171"/>
      <c r="M35" s="180" t="s">
        <v>141</v>
      </c>
      <c r="N35" s="36" t="s">
        <v>87</v>
      </c>
    </row>
    <row r="36" spans="1:14" ht="35.25" customHeight="1" x14ac:dyDescent="0.25">
      <c r="A36" s="40" t="s">
        <v>32</v>
      </c>
      <c r="B36" s="41">
        <v>45.91</v>
      </c>
      <c r="C36" s="41">
        <f t="shared" si="12"/>
        <v>7.3300000000000054</v>
      </c>
      <c r="D36" s="41">
        <v>53.24</v>
      </c>
      <c r="E36" s="42">
        <v>1</v>
      </c>
      <c r="F36" s="122" t="s">
        <v>121</v>
      </c>
      <c r="G36" s="43" t="s">
        <v>81</v>
      </c>
      <c r="H36" s="45">
        <v>1176</v>
      </c>
      <c r="I36" s="67">
        <f t="shared" si="13"/>
        <v>62610.240000000005</v>
      </c>
      <c r="J36" s="161">
        <v>78331</v>
      </c>
      <c r="K36" s="171">
        <f t="shared" si="16"/>
        <v>1471.2809917355371</v>
      </c>
      <c r="L36" s="171"/>
      <c r="M36" s="179" t="s">
        <v>139</v>
      </c>
      <c r="N36" s="36" t="s">
        <v>87</v>
      </c>
    </row>
    <row r="37" spans="1:14" ht="15" customHeight="1" x14ac:dyDescent="0.25">
      <c r="A37" s="40" t="s">
        <v>33</v>
      </c>
      <c r="B37" s="41">
        <v>45.91</v>
      </c>
      <c r="C37" s="41">
        <f t="shared" si="12"/>
        <v>7.3300000000000054</v>
      </c>
      <c r="D37" s="41">
        <v>53.24</v>
      </c>
      <c r="E37" s="42">
        <v>1</v>
      </c>
      <c r="F37" s="122" t="s">
        <v>121</v>
      </c>
      <c r="G37" s="43" t="s">
        <v>81</v>
      </c>
      <c r="H37" s="45">
        <v>1176</v>
      </c>
      <c r="I37" s="67">
        <f t="shared" si="13"/>
        <v>62610.240000000005</v>
      </c>
      <c r="J37" s="161">
        <f t="shared" si="14"/>
        <v>65991.192960000015</v>
      </c>
      <c r="K37" s="171">
        <f t="shared" si="16"/>
        <v>1239.5040000000001</v>
      </c>
      <c r="L37" s="171"/>
      <c r="M37" s="175"/>
      <c r="N37" s="36" t="s">
        <v>87</v>
      </c>
    </row>
    <row r="38" spans="1:14" ht="15" hidden="1" customHeight="1" x14ac:dyDescent="0.25">
      <c r="A38" s="48" t="s">
        <v>34</v>
      </c>
      <c r="B38" s="50">
        <v>73.28</v>
      </c>
      <c r="C38" s="50">
        <f t="shared" si="12"/>
        <v>11.700000000000003</v>
      </c>
      <c r="D38" s="50">
        <v>84.98</v>
      </c>
      <c r="E38" s="51">
        <v>2</v>
      </c>
      <c r="F38" s="133" t="s">
        <v>122</v>
      </c>
      <c r="G38" s="50" t="s">
        <v>81</v>
      </c>
      <c r="H38" s="44">
        <v>1089</v>
      </c>
      <c r="I38" s="67">
        <f t="shared" si="13"/>
        <v>92543.22</v>
      </c>
      <c r="J38" s="134">
        <f t="shared" si="14"/>
        <v>97540.553880000007</v>
      </c>
      <c r="K38" s="176"/>
      <c r="L38" s="176"/>
      <c r="M38" s="176"/>
      <c r="N38" s="135" t="s">
        <v>88</v>
      </c>
    </row>
    <row r="39" spans="1:14" ht="30" customHeight="1" x14ac:dyDescent="0.25">
      <c r="A39" s="216" t="s">
        <v>35</v>
      </c>
      <c r="B39" s="217">
        <v>45.91</v>
      </c>
      <c r="C39" s="217">
        <f t="shared" si="12"/>
        <v>7.3300000000000054</v>
      </c>
      <c r="D39" s="217">
        <v>53.24</v>
      </c>
      <c r="E39" s="218">
        <v>1</v>
      </c>
      <c r="F39" s="224" t="s">
        <v>122</v>
      </c>
      <c r="G39" s="217" t="s">
        <v>81</v>
      </c>
      <c r="H39" s="44">
        <v>1089</v>
      </c>
      <c r="I39" s="67">
        <f t="shared" si="13"/>
        <v>57978.36</v>
      </c>
      <c r="J39" s="220">
        <v>65991</v>
      </c>
      <c r="K39" s="171">
        <f>J39/D39</f>
        <v>1239.5003756574004</v>
      </c>
      <c r="L39" s="223" t="s">
        <v>147</v>
      </c>
      <c r="M39" s="225" t="s">
        <v>141</v>
      </c>
      <c r="N39" s="222" t="s">
        <v>87</v>
      </c>
    </row>
    <row r="40" spans="1:14" s="84" customFormat="1" ht="14.25" hidden="1" customHeight="1" x14ac:dyDescent="0.25">
      <c r="A40" s="56" t="s">
        <v>36</v>
      </c>
      <c r="B40" s="50">
        <v>45.91</v>
      </c>
      <c r="C40" s="25">
        <f t="shared" ref="C40" si="17">D40-B40</f>
        <v>7.3300000000000054</v>
      </c>
      <c r="D40" s="50">
        <v>53.24</v>
      </c>
      <c r="E40" s="26">
        <v>1</v>
      </c>
      <c r="F40" s="125" t="s">
        <v>122</v>
      </c>
      <c r="G40" s="25" t="s">
        <v>81</v>
      </c>
      <c r="H40" s="27">
        <v>1089</v>
      </c>
      <c r="I40" s="28">
        <f t="shared" ref="I40" si="18">H40*D40</f>
        <v>57978.36</v>
      </c>
      <c r="J40" s="134">
        <f t="shared" si="14"/>
        <v>61109.191440000002</v>
      </c>
      <c r="K40" s="129"/>
      <c r="L40" s="129"/>
      <c r="M40" s="129"/>
      <c r="N40" s="47" t="s">
        <v>128</v>
      </c>
    </row>
    <row r="41" spans="1:14" ht="30" customHeight="1" x14ac:dyDescent="0.25">
      <c r="A41" s="216" t="s">
        <v>37</v>
      </c>
      <c r="B41" s="217">
        <v>62.81</v>
      </c>
      <c r="C41" s="217">
        <f t="shared" si="12"/>
        <v>10.039999999999992</v>
      </c>
      <c r="D41" s="217">
        <v>72.849999999999994</v>
      </c>
      <c r="E41" s="218">
        <v>2</v>
      </c>
      <c r="F41" s="219" t="s">
        <v>121</v>
      </c>
      <c r="G41" s="217" t="s">
        <v>81</v>
      </c>
      <c r="H41" s="45">
        <v>1176</v>
      </c>
      <c r="I41" s="67">
        <f t="shared" si="13"/>
        <v>85671.599999999991</v>
      </c>
      <c r="J41" s="220">
        <f t="shared" si="14"/>
        <v>90297.866399999999</v>
      </c>
      <c r="K41" s="171">
        <f t="shared" ref="K41:K47" si="19">J41/D41</f>
        <v>1239.5040000000001</v>
      </c>
      <c r="L41" s="223" t="s">
        <v>146</v>
      </c>
      <c r="M41" s="221"/>
      <c r="N41" s="222" t="s">
        <v>87</v>
      </c>
    </row>
    <row r="42" spans="1:14" s="6" customFormat="1" ht="15" customHeight="1" x14ac:dyDescent="0.25">
      <c r="A42" s="156" t="s">
        <v>99</v>
      </c>
      <c r="B42" s="154"/>
      <c r="C42" s="154"/>
      <c r="D42" s="154"/>
      <c r="E42" s="154"/>
      <c r="F42" s="154"/>
      <c r="G42" s="154"/>
      <c r="H42" s="149"/>
      <c r="I42" s="149"/>
      <c r="J42" s="158"/>
      <c r="K42" s="171" t="e">
        <f t="shared" si="19"/>
        <v>#DIV/0!</v>
      </c>
      <c r="L42" s="158"/>
      <c r="M42" s="158"/>
      <c r="N42" s="157"/>
    </row>
    <row r="43" spans="1:14" ht="16.5" customHeight="1" x14ac:dyDescent="0.25">
      <c r="A43" s="48" t="s">
        <v>38</v>
      </c>
      <c r="B43" s="50">
        <v>37.659999999999997</v>
      </c>
      <c r="C43" s="50">
        <f t="shared" ref="C43:C53" si="20">D43-B43</f>
        <v>6.0200000000000031</v>
      </c>
      <c r="D43" s="50">
        <v>43.68</v>
      </c>
      <c r="E43" s="51">
        <v>1</v>
      </c>
      <c r="F43" s="124" t="s">
        <v>123</v>
      </c>
      <c r="G43" s="50" t="s">
        <v>81</v>
      </c>
      <c r="H43" s="44">
        <v>1033</v>
      </c>
      <c r="I43" s="67">
        <f t="shared" ref="I43:I53" si="21">H43*D43</f>
        <v>45121.440000000002</v>
      </c>
      <c r="J43" s="168">
        <f>I43*1.054</f>
        <v>47557.997760000006</v>
      </c>
      <c r="K43" s="171">
        <f t="shared" si="19"/>
        <v>1088.7820000000002</v>
      </c>
      <c r="L43" s="171"/>
      <c r="M43" s="177"/>
      <c r="N43" s="135" t="s">
        <v>131</v>
      </c>
    </row>
    <row r="44" spans="1:14" ht="24.75" customHeight="1" x14ac:dyDescent="0.25">
      <c r="A44" s="40" t="s">
        <v>39</v>
      </c>
      <c r="B44" s="41">
        <v>41.24</v>
      </c>
      <c r="C44" s="41">
        <f t="shared" si="20"/>
        <v>6.5899999999999963</v>
      </c>
      <c r="D44" s="41">
        <v>47.83</v>
      </c>
      <c r="E44" s="42">
        <v>1</v>
      </c>
      <c r="F44" s="123" t="s">
        <v>123</v>
      </c>
      <c r="G44" s="43" t="s">
        <v>81</v>
      </c>
      <c r="H44" s="44">
        <v>1033</v>
      </c>
      <c r="I44" s="67">
        <f t="shared" si="21"/>
        <v>49408.39</v>
      </c>
      <c r="J44" s="161">
        <v>52944</v>
      </c>
      <c r="K44" s="171">
        <f t="shared" si="19"/>
        <v>1106.920342881037</v>
      </c>
      <c r="L44" s="171"/>
      <c r="M44" s="180" t="s">
        <v>142</v>
      </c>
      <c r="N44" s="36" t="s">
        <v>87</v>
      </c>
    </row>
    <row r="45" spans="1:14" ht="27" hidden="1" customHeight="1" x14ac:dyDescent="0.25">
      <c r="A45" s="48" t="s">
        <v>40</v>
      </c>
      <c r="B45" s="50">
        <v>37.51</v>
      </c>
      <c r="C45" s="50">
        <f t="shared" si="20"/>
        <v>5.990000000000002</v>
      </c>
      <c r="D45" s="50">
        <v>43.5</v>
      </c>
      <c r="E45" s="51">
        <v>1</v>
      </c>
      <c r="F45" s="124" t="s">
        <v>123</v>
      </c>
      <c r="G45" s="50" t="s">
        <v>81</v>
      </c>
      <c r="H45" s="44">
        <v>1033</v>
      </c>
      <c r="I45" s="63">
        <f t="shared" si="21"/>
        <v>44935.5</v>
      </c>
      <c r="J45" s="215" t="s">
        <v>137</v>
      </c>
      <c r="K45" s="171" t="e">
        <f t="shared" si="19"/>
        <v>#VALUE!</v>
      </c>
      <c r="L45" s="190"/>
      <c r="M45" s="182" t="s">
        <v>140</v>
      </c>
      <c r="N45" s="135" t="s">
        <v>88</v>
      </c>
    </row>
    <row r="46" spans="1:14" ht="15" hidden="1" customHeight="1" x14ac:dyDescent="0.25">
      <c r="A46" s="48" t="s">
        <v>41</v>
      </c>
      <c r="B46" s="50">
        <v>37.51</v>
      </c>
      <c r="C46" s="50">
        <f t="shared" si="20"/>
        <v>5.990000000000002</v>
      </c>
      <c r="D46" s="50">
        <v>43.5</v>
      </c>
      <c r="E46" s="51">
        <v>1</v>
      </c>
      <c r="F46" s="124" t="s">
        <v>123</v>
      </c>
      <c r="G46" s="50" t="s">
        <v>81</v>
      </c>
      <c r="H46" s="44">
        <v>1033</v>
      </c>
      <c r="I46" s="63">
        <f t="shared" si="21"/>
        <v>44935.5</v>
      </c>
      <c r="J46" s="183">
        <f t="shared" ref="J46:J53" si="22">I46*1.054</f>
        <v>47362.017</v>
      </c>
      <c r="K46" s="171">
        <f t="shared" si="19"/>
        <v>1088.7819999999999</v>
      </c>
      <c r="L46" s="171"/>
      <c r="M46" s="184">
        <v>39900</v>
      </c>
      <c r="N46" s="135" t="s">
        <v>128</v>
      </c>
    </row>
    <row r="47" spans="1:14" ht="27" hidden="1" customHeight="1" x14ac:dyDescent="0.25">
      <c r="A47" s="48" t="s">
        <v>42</v>
      </c>
      <c r="B47" s="50">
        <v>41.24</v>
      </c>
      <c r="C47" s="50">
        <f t="shared" si="20"/>
        <v>6.5899999999999963</v>
      </c>
      <c r="D47" s="50">
        <v>47.83</v>
      </c>
      <c r="E47" s="51">
        <v>1</v>
      </c>
      <c r="F47" s="124" t="s">
        <v>123</v>
      </c>
      <c r="G47" s="50" t="s">
        <v>81</v>
      </c>
      <c r="H47" s="44">
        <v>1033</v>
      </c>
      <c r="I47" s="63">
        <f t="shared" si="21"/>
        <v>49408.39</v>
      </c>
      <c r="J47" s="167">
        <v>60796</v>
      </c>
      <c r="K47" s="171">
        <f t="shared" si="19"/>
        <v>1271.0850930378424</v>
      </c>
      <c r="L47" s="190"/>
      <c r="M47" s="182" t="s">
        <v>134</v>
      </c>
      <c r="N47" s="135" t="s">
        <v>88</v>
      </c>
    </row>
    <row r="48" spans="1:14" s="84" customFormat="1" ht="16.149999999999999" hidden="1" customHeight="1" x14ac:dyDescent="0.25">
      <c r="A48" s="58" t="s">
        <v>43</v>
      </c>
      <c r="B48" s="20">
        <v>37.659999999999997</v>
      </c>
      <c r="C48" s="20">
        <f t="shared" si="20"/>
        <v>6.0200000000000031</v>
      </c>
      <c r="D48" s="20">
        <v>43.68</v>
      </c>
      <c r="E48" s="21">
        <v>1</v>
      </c>
      <c r="F48" s="124" t="s">
        <v>123</v>
      </c>
      <c r="G48" s="20" t="s">
        <v>81</v>
      </c>
      <c r="H48" s="22">
        <v>1033</v>
      </c>
      <c r="I48" s="23">
        <f t="shared" si="21"/>
        <v>45121.440000000002</v>
      </c>
      <c r="J48" s="134">
        <f t="shared" si="22"/>
        <v>47557.997760000006</v>
      </c>
      <c r="K48" s="129"/>
      <c r="L48" s="129"/>
      <c r="M48" s="129"/>
      <c r="N48" s="47" t="s">
        <v>128</v>
      </c>
    </row>
    <row r="49" spans="1:16" s="84" customFormat="1" ht="1.5" hidden="1" customHeight="1" x14ac:dyDescent="0.25">
      <c r="A49" s="54" t="s">
        <v>44</v>
      </c>
      <c r="B49" s="15">
        <v>76.400000000000006</v>
      </c>
      <c r="C49" s="15">
        <f t="shared" si="20"/>
        <v>12.209999999999994</v>
      </c>
      <c r="D49" s="15">
        <v>88.61</v>
      </c>
      <c r="E49" s="16">
        <v>2</v>
      </c>
      <c r="F49" s="147" t="s">
        <v>125</v>
      </c>
      <c r="G49" s="15" t="s">
        <v>81</v>
      </c>
      <c r="H49" s="85">
        <v>1033</v>
      </c>
      <c r="I49" s="83">
        <f t="shared" si="21"/>
        <v>91534.13</v>
      </c>
      <c r="J49" s="134">
        <v>109919</v>
      </c>
      <c r="K49" s="176"/>
      <c r="L49" s="176"/>
      <c r="M49" s="176"/>
      <c r="N49" s="135" t="s">
        <v>88</v>
      </c>
    </row>
    <row r="50" spans="1:16" ht="15" customHeight="1" x14ac:dyDescent="0.25">
      <c r="A50" s="136" t="s">
        <v>45</v>
      </c>
      <c r="B50" s="43">
        <v>96.77</v>
      </c>
      <c r="C50" s="43">
        <f t="shared" si="20"/>
        <v>15.469999999999999</v>
      </c>
      <c r="D50" s="43">
        <v>112.24</v>
      </c>
      <c r="E50" s="137">
        <v>2</v>
      </c>
      <c r="F50" s="145" t="s">
        <v>121</v>
      </c>
      <c r="G50" s="43" t="s">
        <v>81</v>
      </c>
      <c r="H50" s="45">
        <v>1176</v>
      </c>
      <c r="I50" s="67">
        <f t="shared" si="21"/>
        <v>131994.23999999999</v>
      </c>
      <c r="J50" s="162">
        <f t="shared" si="22"/>
        <v>139121.92895999999</v>
      </c>
      <c r="K50" s="171">
        <f t="shared" ref="K50:K51" si="23">J50/D50</f>
        <v>1239.5039999999999</v>
      </c>
      <c r="L50" s="171"/>
      <c r="M50" s="174"/>
      <c r="N50" s="36" t="s">
        <v>87</v>
      </c>
    </row>
    <row r="51" spans="1:16" ht="15" customHeight="1" x14ac:dyDescent="0.25">
      <c r="A51" s="208" t="s">
        <v>46</v>
      </c>
      <c r="B51" s="34">
        <v>72.900000000000006</v>
      </c>
      <c r="C51" s="34">
        <f t="shared" si="20"/>
        <v>11.649999999999991</v>
      </c>
      <c r="D51" s="34">
        <v>84.55</v>
      </c>
      <c r="E51" s="209">
        <v>2</v>
      </c>
      <c r="F51" s="145" t="s">
        <v>121</v>
      </c>
      <c r="G51" s="34" t="s">
        <v>81</v>
      </c>
      <c r="H51" s="45">
        <v>1176</v>
      </c>
      <c r="I51" s="64">
        <f t="shared" si="21"/>
        <v>99430.8</v>
      </c>
      <c r="J51" s="162">
        <f t="shared" si="22"/>
        <v>104800.0632</v>
      </c>
      <c r="K51" s="171">
        <f t="shared" si="23"/>
        <v>1239.5040000000001</v>
      </c>
      <c r="L51" s="171"/>
      <c r="M51" s="174"/>
      <c r="N51" s="36" t="s">
        <v>87</v>
      </c>
    </row>
    <row r="52" spans="1:16" s="84" customFormat="1" ht="15" hidden="1" customHeight="1" x14ac:dyDescent="0.25">
      <c r="A52" s="58" t="s">
        <v>47</v>
      </c>
      <c r="B52" s="20">
        <v>48.38</v>
      </c>
      <c r="C52" s="20">
        <f t="shared" si="20"/>
        <v>7.7299999999999969</v>
      </c>
      <c r="D52" s="20">
        <v>56.11</v>
      </c>
      <c r="E52" s="21">
        <v>1</v>
      </c>
      <c r="F52" s="142" t="s">
        <v>126</v>
      </c>
      <c r="G52" s="20" t="s">
        <v>81</v>
      </c>
      <c r="H52" s="22">
        <v>1089</v>
      </c>
      <c r="I52" s="23">
        <f t="shared" si="21"/>
        <v>61103.79</v>
      </c>
      <c r="J52" s="134">
        <f t="shared" si="22"/>
        <v>64403.394660000005</v>
      </c>
      <c r="K52" s="129"/>
      <c r="L52" s="129"/>
      <c r="M52" s="129"/>
      <c r="N52" s="47" t="s">
        <v>128</v>
      </c>
    </row>
    <row r="53" spans="1:16" s="84" customFormat="1" ht="15" hidden="1" customHeight="1" x14ac:dyDescent="0.25">
      <c r="A53" s="54" t="s">
        <v>48</v>
      </c>
      <c r="B53" s="15">
        <v>48.39</v>
      </c>
      <c r="C53" s="15">
        <f t="shared" si="20"/>
        <v>7.7299999999999969</v>
      </c>
      <c r="D53" s="15">
        <v>56.12</v>
      </c>
      <c r="E53" s="16">
        <v>1</v>
      </c>
      <c r="F53" s="142" t="s">
        <v>126</v>
      </c>
      <c r="G53" s="15" t="s">
        <v>81</v>
      </c>
      <c r="H53" s="17">
        <v>1089</v>
      </c>
      <c r="I53" s="18">
        <f t="shared" si="21"/>
        <v>61114.68</v>
      </c>
      <c r="J53" s="134">
        <f t="shared" si="22"/>
        <v>64414.872720000007</v>
      </c>
      <c r="K53" s="129"/>
      <c r="L53" s="129"/>
      <c r="M53" s="129"/>
      <c r="N53" s="47" t="s">
        <v>128</v>
      </c>
    </row>
    <row r="54" spans="1:16" ht="36" customHeight="1" x14ac:dyDescent="0.25">
      <c r="A54" s="38" t="s">
        <v>49</v>
      </c>
      <c r="B54" s="31">
        <v>76.400000000000006</v>
      </c>
      <c r="C54" s="31">
        <f t="shared" ref="C54" si="24">D54-B54</f>
        <v>12.209999999999994</v>
      </c>
      <c r="D54" s="31">
        <v>88.61</v>
      </c>
      <c r="E54" s="32">
        <v>2</v>
      </c>
      <c r="F54" s="130" t="s">
        <v>125</v>
      </c>
      <c r="G54" s="34" t="s">
        <v>81</v>
      </c>
      <c r="H54" s="45">
        <v>1176</v>
      </c>
      <c r="I54" s="65">
        <f t="shared" ref="I54" si="25">H54*D54</f>
        <v>104205.36</v>
      </c>
      <c r="J54" s="161">
        <v>121642</v>
      </c>
      <c r="K54" s="171">
        <f t="shared" ref="K54:K55" si="26">J54/D54</f>
        <v>1372.7795959823948</v>
      </c>
      <c r="L54" s="171"/>
      <c r="M54" s="179" t="s">
        <v>145</v>
      </c>
      <c r="N54" s="36" t="s">
        <v>87</v>
      </c>
    </row>
    <row r="55" spans="1:16" s="6" customFormat="1" ht="15" customHeight="1" x14ac:dyDescent="0.25">
      <c r="A55" s="153" t="s">
        <v>100</v>
      </c>
      <c r="B55" s="154"/>
      <c r="C55" s="154"/>
      <c r="D55" s="154"/>
      <c r="E55" s="154"/>
      <c r="F55" s="154"/>
      <c r="G55" s="154"/>
      <c r="H55" s="149"/>
      <c r="I55" s="149"/>
      <c r="J55" s="158"/>
      <c r="K55" s="171" t="e">
        <f t="shared" si="26"/>
        <v>#DIV/0!</v>
      </c>
      <c r="L55" s="158"/>
      <c r="M55" s="158"/>
      <c r="N55" s="155"/>
    </row>
    <row r="56" spans="1:16" ht="15" hidden="1" customHeight="1" x14ac:dyDescent="0.25">
      <c r="A56" s="59" t="s">
        <v>50</v>
      </c>
      <c r="B56" s="50">
        <v>37.659999999999997</v>
      </c>
      <c r="C56" s="50">
        <f t="shared" ref="C56:C67" si="27">D56-B56</f>
        <v>6.0200000000000031</v>
      </c>
      <c r="D56" s="50">
        <v>43.68</v>
      </c>
      <c r="E56" s="51">
        <v>1</v>
      </c>
      <c r="F56" s="124" t="s">
        <v>123</v>
      </c>
      <c r="G56" s="50" t="s">
        <v>81</v>
      </c>
      <c r="H56" s="44">
        <v>1089</v>
      </c>
      <c r="I56" s="67">
        <f t="shared" ref="I56:I67" si="28">H56*D56</f>
        <v>47567.519999999997</v>
      </c>
      <c r="J56" s="167">
        <f>I56*1.054</f>
        <v>50136.166079999995</v>
      </c>
      <c r="K56" s="178"/>
      <c r="L56" s="178"/>
      <c r="M56" s="181" t="s">
        <v>129</v>
      </c>
      <c r="N56" s="135" t="s">
        <v>88</v>
      </c>
    </row>
    <row r="57" spans="1:16" ht="15" customHeight="1" x14ac:dyDescent="0.25">
      <c r="A57" s="38" t="s">
        <v>51</v>
      </c>
      <c r="B57" s="41">
        <v>41.24</v>
      </c>
      <c r="C57" s="41">
        <f t="shared" si="27"/>
        <v>6.5899999999999963</v>
      </c>
      <c r="D57" s="41">
        <v>47.83</v>
      </c>
      <c r="E57" s="42">
        <v>1</v>
      </c>
      <c r="F57" s="123" t="s">
        <v>123</v>
      </c>
      <c r="G57" s="43" t="s">
        <v>81</v>
      </c>
      <c r="H57" s="44">
        <v>1089</v>
      </c>
      <c r="I57" s="67">
        <f t="shared" si="28"/>
        <v>52086.869999999995</v>
      </c>
      <c r="J57" s="161">
        <f t="shared" ref="J57:J67" si="29">I57*1.054</f>
        <v>54899.560979999995</v>
      </c>
      <c r="K57" s="171">
        <f t="shared" ref="K57:K60" si="30">J57/D57</f>
        <v>1147.806</v>
      </c>
      <c r="L57" s="171"/>
      <c r="M57" s="175"/>
      <c r="N57" s="36" t="s">
        <v>87</v>
      </c>
    </row>
    <row r="58" spans="1:16" ht="24.75" customHeight="1" x14ac:dyDescent="0.25">
      <c r="A58" s="38" t="s">
        <v>52</v>
      </c>
      <c r="B58" s="41">
        <v>37.51</v>
      </c>
      <c r="C58" s="41">
        <f t="shared" si="27"/>
        <v>5.990000000000002</v>
      </c>
      <c r="D58" s="41">
        <v>43.5</v>
      </c>
      <c r="E58" s="42">
        <v>1</v>
      </c>
      <c r="F58" s="123" t="s">
        <v>123</v>
      </c>
      <c r="G58" s="43" t="s">
        <v>81</v>
      </c>
      <c r="H58" s="44">
        <v>1089</v>
      </c>
      <c r="I58" s="63">
        <f t="shared" si="28"/>
        <v>47371.5</v>
      </c>
      <c r="J58" s="161">
        <v>50930</v>
      </c>
      <c r="K58" s="171">
        <f t="shared" si="30"/>
        <v>1170.8045977011495</v>
      </c>
      <c r="L58" s="171"/>
      <c r="M58" s="180" t="s">
        <v>141</v>
      </c>
      <c r="N58" s="36" t="s">
        <v>87</v>
      </c>
    </row>
    <row r="59" spans="1:16" ht="27.75" customHeight="1" x14ac:dyDescent="0.25">
      <c r="A59" s="59" t="s">
        <v>53</v>
      </c>
      <c r="B59" s="50">
        <v>37.51</v>
      </c>
      <c r="C59" s="50">
        <f t="shared" si="27"/>
        <v>5.990000000000002</v>
      </c>
      <c r="D59" s="50">
        <v>43.5</v>
      </c>
      <c r="E59" s="51">
        <v>1</v>
      </c>
      <c r="F59" s="124" t="s">
        <v>123</v>
      </c>
      <c r="G59" s="50" t="s">
        <v>81</v>
      </c>
      <c r="H59" s="44">
        <v>1089</v>
      </c>
      <c r="I59" s="67">
        <f t="shared" si="28"/>
        <v>47371.5</v>
      </c>
      <c r="J59" s="167">
        <v>55810</v>
      </c>
      <c r="K59" s="171">
        <f t="shared" si="30"/>
        <v>1282.9885057471265</v>
      </c>
      <c r="L59" s="190"/>
      <c r="M59" s="182" t="s">
        <v>140</v>
      </c>
      <c r="N59" s="135" t="s">
        <v>131</v>
      </c>
    </row>
    <row r="60" spans="1:16" ht="31.5" hidden="1" customHeight="1" x14ac:dyDescent="0.25">
      <c r="A60" s="59" t="s">
        <v>54</v>
      </c>
      <c r="B60" s="50">
        <v>41.24</v>
      </c>
      <c r="C60" s="50">
        <f t="shared" si="27"/>
        <v>6.5899999999999963</v>
      </c>
      <c r="D60" s="50">
        <v>47.83</v>
      </c>
      <c r="E60" s="51">
        <v>1</v>
      </c>
      <c r="F60" s="124" t="s">
        <v>123</v>
      </c>
      <c r="G60" s="50" t="s">
        <v>81</v>
      </c>
      <c r="H60" s="44">
        <v>1089</v>
      </c>
      <c r="I60" s="63">
        <f t="shared" si="28"/>
        <v>52086.869999999995</v>
      </c>
      <c r="J60" s="167">
        <v>61360</v>
      </c>
      <c r="K60" s="171">
        <f t="shared" si="30"/>
        <v>1282.8768555300021</v>
      </c>
      <c r="L60" s="190"/>
      <c r="M60" s="182" t="s">
        <v>140</v>
      </c>
      <c r="N60" s="135" t="s">
        <v>88</v>
      </c>
    </row>
    <row r="61" spans="1:16" s="84" customFormat="1" ht="15" hidden="1" customHeight="1" x14ac:dyDescent="0.25">
      <c r="A61" s="58" t="s">
        <v>55</v>
      </c>
      <c r="B61" s="20">
        <v>37.659999999999997</v>
      </c>
      <c r="C61" s="20">
        <f t="shared" si="27"/>
        <v>6.0200000000000031</v>
      </c>
      <c r="D61" s="20">
        <v>43.68</v>
      </c>
      <c r="E61" s="21">
        <v>1</v>
      </c>
      <c r="F61" s="124" t="s">
        <v>123</v>
      </c>
      <c r="G61" s="20" t="s">
        <v>81</v>
      </c>
      <c r="H61" s="22">
        <v>1089</v>
      </c>
      <c r="I61" s="23">
        <f t="shared" si="28"/>
        <v>47567.519999999997</v>
      </c>
      <c r="J61" s="134">
        <f t="shared" si="29"/>
        <v>50136.166079999995</v>
      </c>
      <c r="K61" s="129"/>
      <c r="L61" s="129"/>
      <c r="M61" s="129"/>
      <c r="N61" s="47" t="s">
        <v>128</v>
      </c>
    </row>
    <row r="62" spans="1:16" s="84" customFormat="1" ht="15" hidden="1" customHeight="1" x14ac:dyDescent="0.25">
      <c r="A62" s="54" t="s">
        <v>56</v>
      </c>
      <c r="B62" s="15">
        <v>76.319999999999993</v>
      </c>
      <c r="C62" s="15">
        <f t="shared" si="27"/>
        <v>12.200000000000003</v>
      </c>
      <c r="D62" s="15">
        <v>88.52</v>
      </c>
      <c r="E62" s="16">
        <v>2</v>
      </c>
      <c r="F62" s="143" t="s">
        <v>0</v>
      </c>
      <c r="G62" s="15" t="s">
        <v>81</v>
      </c>
      <c r="H62" s="17">
        <v>1149</v>
      </c>
      <c r="I62" s="18">
        <f t="shared" si="28"/>
        <v>101709.48</v>
      </c>
      <c r="J62" s="134">
        <f t="shared" si="29"/>
        <v>107201.79192</v>
      </c>
      <c r="K62" s="129"/>
      <c r="L62" s="129"/>
      <c r="M62" s="129"/>
      <c r="N62" s="47" t="s">
        <v>128</v>
      </c>
    </row>
    <row r="63" spans="1:16" ht="15" hidden="1" customHeight="1" x14ac:dyDescent="0.25">
      <c r="A63" s="48" t="s">
        <v>57</v>
      </c>
      <c r="B63" s="50">
        <v>96.77</v>
      </c>
      <c r="C63" s="50">
        <f t="shared" si="27"/>
        <v>15.469999999999999</v>
      </c>
      <c r="D63" s="50">
        <v>112.24</v>
      </c>
      <c r="E63" s="51">
        <v>2</v>
      </c>
      <c r="F63" s="165" t="s">
        <v>121</v>
      </c>
      <c r="G63" s="50" t="s">
        <v>81</v>
      </c>
      <c r="H63" s="45">
        <v>1241</v>
      </c>
      <c r="I63" s="67">
        <f t="shared" si="28"/>
        <v>139289.84</v>
      </c>
      <c r="J63" s="167">
        <f t="shared" si="29"/>
        <v>146811.49136000001</v>
      </c>
      <c r="K63" s="178"/>
      <c r="L63" s="178"/>
      <c r="M63" s="178"/>
      <c r="N63" s="135" t="s">
        <v>130</v>
      </c>
    </row>
    <row r="64" spans="1:16" ht="39" customHeight="1" x14ac:dyDescent="0.25">
      <c r="A64" s="208" t="s">
        <v>58</v>
      </c>
      <c r="B64" s="34">
        <v>72.900000000000006</v>
      </c>
      <c r="C64" s="34">
        <f t="shared" si="27"/>
        <v>11.649999999999991</v>
      </c>
      <c r="D64" s="34">
        <v>84.55</v>
      </c>
      <c r="E64" s="209">
        <v>2</v>
      </c>
      <c r="F64" s="145" t="s">
        <v>121</v>
      </c>
      <c r="G64" s="34" t="s">
        <v>81</v>
      </c>
      <c r="H64" s="39">
        <v>1240</v>
      </c>
      <c r="I64" s="64">
        <f t="shared" si="28"/>
        <v>104842</v>
      </c>
      <c r="J64" s="162">
        <v>123533</v>
      </c>
      <c r="K64" s="171">
        <f t="shared" ref="K64:K79" si="31">J64/D64</f>
        <v>1461.0644589000592</v>
      </c>
      <c r="L64" s="171"/>
      <c r="M64" s="179" t="s">
        <v>143</v>
      </c>
      <c r="N64" s="36" t="s">
        <v>87</v>
      </c>
      <c r="P64" s="200"/>
    </row>
    <row r="65" spans="1:15" ht="24.75" customHeight="1" x14ac:dyDescent="0.25">
      <c r="A65" s="72" t="s">
        <v>59</v>
      </c>
      <c r="B65" s="73">
        <v>48.38</v>
      </c>
      <c r="C65" s="73">
        <f t="shared" si="27"/>
        <v>7.7299999999999969</v>
      </c>
      <c r="D65" s="73">
        <v>56.11</v>
      </c>
      <c r="E65" s="74">
        <v>1</v>
      </c>
      <c r="F65" s="122" t="s">
        <v>121</v>
      </c>
      <c r="G65" s="73" t="s">
        <v>81</v>
      </c>
      <c r="H65" s="75">
        <v>1280</v>
      </c>
      <c r="I65" s="76">
        <f t="shared" si="28"/>
        <v>71820.800000000003</v>
      </c>
      <c r="J65" s="162">
        <v>79800</v>
      </c>
      <c r="K65" s="171">
        <f t="shared" si="31"/>
        <v>1422.206380324363</v>
      </c>
      <c r="L65" s="171"/>
      <c r="M65" s="180" t="s">
        <v>144</v>
      </c>
      <c r="N65" s="36" t="s">
        <v>87</v>
      </c>
    </row>
    <row r="66" spans="1:15" s="84" customFormat="1" ht="34.5" customHeight="1" x14ac:dyDescent="0.25">
      <c r="A66" s="77" t="s">
        <v>60</v>
      </c>
      <c r="B66" s="73">
        <v>48.39</v>
      </c>
      <c r="C66" s="78">
        <f t="shared" si="27"/>
        <v>7.7299999999999969</v>
      </c>
      <c r="D66" s="73">
        <v>56.12</v>
      </c>
      <c r="E66" s="79">
        <v>1</v>
      </c>
      <c r="F66" s="122" t="s">
        <v>121</v>
      </c>
      <c r="G66" s="78" t="s">
        <v>81</v>
      </c>
      <c r="H66" s="80">
        <v>1149</v>
      </c>
      <c r="I66" s="81">
        <f t="shared" si="28"/>
        <v>64481.88</v>
      </c>
      <c r="J66" s="162">
        <v>90400</v>
      </c>
      <c r="K66" s="171">
        <f t="shared" si="31"/>
        <v>1610.8339272986459</v>
      </c>
      <c r="L66" s="171"/>
      <c r="M66" s="179" t="s">
        <v>143</v>
      </c>
      <c r="N66" s="36" t="s">
        <v>87</v>
      </c>
      <c r="O66" s="132"/>
    </row>
    <row r="67" spans="1:15" ht="23.25" customHeight="1" x14ac:dyDescent="0.25">
      <c r="A67" s="40" t="s">
        <v>61</v>
      </c>
      <c r="B67" s="41">
        <v>76.319999999999993</v>
      </c>
      <c r="C67" s="41">
        <f t="shared" si="27"/>
        <v>12.200000000000003</v>
      </c>
      <c r="D67" s="41">
        <v>88.52</v>
      </c>
      <c r="E67" s="42">
        <v>2</v>
      </c>
      <c r="F67" s="130" t="s">
        <v>127</v>
      </c>
      <c r="G67" s="43" t="s">
        <v>81</v>
      </c>
      <c r="H67" s="45">
        <v>1240</v>
      </c>
      <c r="I67" s="67">
        <f t="shared" si="28"/>
        <v>109764.79999999999</v>
      </c>
      <c r="J67" s="161">
        <f t="shared" si="29"/>
        <v>115692.0992</v>
      </c>
      <c r="K67" s="171">
        <f t="shared" si="31"/>
        <v>1306.96</v>
      </c>
      <c r="L67" s="171"/>
      <c r="M67" s="175"/>
      <c r="N67" s="36" t="s">
        <v>87</v>
      </c>
    </row>
    <row r="68" spans="1:15" s="6" customFormat="1" ht="15" customHeight="1" x14ac:dyDescent="0.25">
      <c r="A68" s="156" t="s">
        <v>101</v>
      </c>
      <c r="B68" s="154"/>
      <c r="C68" s="154"/>
      <c r="D68" s="154"/>
      <c r="E68" s="154"/>
      <c r="F68" s="154"/>
      <c r="G68" s="154"/>
      <c r="H68" s="149"/>
      <c r="I68" s="149"/>
      <c r="J68" s="158"/>
      <c r="K68" s="171" t="e">
        <f t="shared" si="31"/>
        <v>#DIV/0!</v>
      </c>
      <c r="L68" s="158"/>
      <c r="M68" s="158"/>
      <c r="N68" s="157"/>
    </row>
    <row r="69" spans="1:15" ht="24.75" hidden="1" customHeight="1" x14ac:dyDescent="0.25">
      <c r="A69" s="192" t="s">
        <v>62</v>
      </c>
      <c r="B69" s="193">
        <v>37.659999999999997</v>
      </c>
      <c r="C69" s="193">
        <f t="shared" ref="C69:C73" si="32">D69-B69</f>
        <v>6.0200000000000031</v>
      </c>
      <c r="D69" s="193">
        <v>43.68</v>
      </c>
      <c r="E69" s="194">
        <v>1</v>
      </c>
      <c r="F69" s="195" t="s">
        <v>123</v>
      </c>
      <c r="G69" s="193" t="s">
        <v>81</v>
      </c>
      <c r="H69" s="44">
        <v>1179</v>
      </c>
      <c r="I69" s="67">
        <f t="shared" ref="I69:I73" si="33">H69*D69</f>
        <v>51498.720000000001</v>
      </c>
      <c r="J69" s="205">
        <f>I69*1.054</f>
        <v>54279.650880000001</v>
      </c>
      <c r="K69" s="171">
        <f t="shared" si="31"/>
        <v>1242.6659999999999</v>
      </c>
      <c r="L69" s="206"/>
      <c r="M69" s="198" t="s">
        <v>141</v>
      </c>
      <c r="N69" s="199" t="s">
        <v>88</v>
      </c>
    </row>
    <row r="70" spans="1:15" ht="29.25" customHeight="1" x14ac:dyDescent="0.25">
      <c r="A70" s="136" t="s">
        <v>63</v>
      </c>
      <c r="B70" s="43">
        <v>40.11</v>
      </c>
      <c r="C70" s="43">
        <f t="shared" si="32"/>
        <v>6.4100000000000037</v>
      </c>
      <c r="D70" s="43">
        <v>46.52</v>
      </c>
      <c r="E70" s="137">
        <v>1</v>
      </c>
      <c r="F70" s="228" t="s">
        <v>123</v>
      </c>
      <c r="G70" s="43" t="s">
        <v>81</v>
      </c>
      <c r="H70" s="44">
        <v>1179</v>
      </c>
      <c r="I70" s="67">
        <f t="shared" si="33"/>
        <v>54847.08</v>
      </c>
      <c r="J70" s="162">
        <f t="shared" ref="J70:J80" si="34">I70*1.054</f>
        <v>57808.822320000007</v>
      </c>
      <c r="K70" s="171">
        <f t="shared" si="31"/>
        <v>1242.6660000000002</v>
      </c>
      <c r="L70" s="171"/>
      <c r="M70" s="179" t="s">
        <v>141</v>
      </c>
      <c r="N70" s="36" t="s">
        <v>87</v>
      </c>
    </row>
    <row r="71" spans="1:15" ht="15" customHeight="1" x14ac:dyDescent="0.25">
      <c r="A71" s="240" t="s">
        <v>64</v>
      </c>
      <c r="B71" s="241">
        <v>37.51</v>
      </c>
      <c r="C71" s="241">
        <f t="shared" si="32"/>
        <v>6</v>
      </c>
      <c r="D71" s="241">
        <v>43.51</v>
      </c>
      <c r="E71" s="242">
        <v>1</v>
      </c>
      <c r="F71" s="228" t="s">
        <v>123</v>
      </c>
      <c r="G71" s="241" t="s">
        <v>81</v>
      </c>
      <c r="H71" s="44">
        <v>1179</v>
      </c>
      <c r="I71" s="67">
        <f t="shared" si="33"/>
        <v>51298.29</v>
      </c>
      <c r="J71" s="243">
        <f t="shared" si="34"/>
        <v>54068.397660000002</v>
      </c>
      <c r="K71" s="171">
        <f t="shared" si="31"/>
        <v>1242.6660000000002</v>
      </c>
      <c r="L71" s="244"/>
      <c r="M71" s="174"/>
      <c r="N71" s="36" t="s">
        <v>87</v>
      </c>
    </row>
    <row r="72" spans="1:15" ht="45" customHeight="1" x14ac:dyDescent="0.25">
      <c r="A72" s="216" t="s">
        <v>65</v>
      </c>
      <c r="B72" s="217">
        <v>37.51</v>
      </c>
      <c r="C72" s="217">
        <f t="shared" si="32"/>
        <v>6</v>
      </c>
      <c r="D72" s="217">
        <v>43.51</v>
      </c>
      <c r="E72" s="218">
        <v>1</v>
      </c>
      <c r="F72" s="226" t="s">
        <v>123</v>
      </c>
      <c r="G72" s="217" t="s">
        <v>81</v>
      </c>
      <c r="H72" s="44">
        <v>1179</v>
      </c>
      <c r="I72" s="67">
        <f t="shared" si="33"/>
        <v>51298.29</v>
      </c>
      <c r="J72" s="220">
        <f t="shared" si="34"/>
        <v>54068.397660000002</v>
      </c>
      <c r="K72" s="201">
        <f t="shared" si="31"/>
        <v>1242.6660000000002</v>
      </c>
      <c r="L72" s="223" t="s">
        <v>149</v>
      </c>
      <c r="M72" s="225" t="s">
        <v>138</v>
      </c>
      <c r="N72" s="222" t="s">
        <v>87</v>
      </c>
    </row>
    <row r="73" spans="1:15" ht="15" customHeight="1" x14ac:dyDescent="0.25">
      <c r="A73" s="40" t="s">
        <v>66</v>
      </c>
      <c r="B73" s="41">
        <v>40.11</v>
      </c>
      <c r="C73" s="41">
        <f t="shared" si="32"/>
        <v>6.4100000000000037</v>
      </c>
      <c r="D73" s="41">
        <v>46.52</v>
      </c>
      <c r="E73" s="42">
        <v>1</v>
      </c>
      <c r="F73" s="123" t="s">
        <v>123</v>
      </c>
      <c r="G73" s="43" t="s">
        <v>81</v>
      </c>
      <c r="H73" s="44">
        <v>1179</v>
      </c>
      <c r="I73" s="67">
        <f t="shared" si="33"/>
        <v>54847.08</v>
      </c>
      <c r="J73" s="161">
        <f t="shared" si="34"/>
        <v>57808.822320000007</v>
      </c>
      <c r="K73" s="171">
        <f t="shared" si="31"/>
        <v>1242.6660000000002</v>
      </c>
      <c r="L73" s="171"/>
      <c r="M73" s="175"/>
      <c r="N73" s="36" t="s">
        <v>87</v>
      </c>
    </row>
    <row r="74" spans="1:15" ht="15" hidden="1" customHeight="1" x14ac:dyDescent="0.25">
      <c r="A74" s="192" t="s">
        <v>67</v>
      </c>
      <c r="B74" s="193">
        <v>37.67</v>
      </c>
      <c r="C74" s="193">
        <f t="shared" ref="C74:C78" si="35">D74-B74</f>
        <v>6.019999999999996</v>
      </c>
      <c r="D74" s="193">
        <v>43.69</v>
      </c>
      <c r="E74" s="194">
        <v>1</v>
      </c>
      <c r="F74" s="195" t="s">
        <v>123</v>
      </c>
      <c r="G74" s="193" t="s">
        <v>81</v>
      </c>
      <c r="H74" s="44">
        <v>1179</v>
      </c>
      <c r="I74" s="67">
        <f t="shared" ref="I74:I78" si="36">H74*D74</f>
        <v>51510.509999999995</v>
      </c>
      <c r="J74" s="214">
        <v>54292</v>
      </c>
      <c r="K74" s="171">
        <f t="shared" si="31"/>
        <v>1242.6642252231632</v>
      </c>
      <c r="L74" s="211"/>
      <c r="M74" s="207"/>
      <c r="N74" s="199" t="s">
        <v>128</v>
      </c>
    </row>
    <row r="75" spans="1:15" ht="24.75" hidden="1" customHeight="1" x14ac:dyDescent="0.25">
      <c r="A75" s="192" t="s">
        <v>68</v>
      </c>
      <c r="B75" s="193">
        <v>76.319999999999993</v>
      </c>
      <c r="C75" s="193">
        <f t="shared" si="35"/>
        <v>12.200000000000003</v>
      </c>
      <c r="D75" s="193">
        <v>88.52</v>
      </c>
      <c r="E75" s="194">
        <v>2</v>
      </c>
      <c r="F75" s="210" t="s">
        <v>127</v>
      </c>
      <c r="G75" s="193" t="s">
        <v>81</v>
      </c>
      <c r="H75" s="45">
        <v>1390</v>
      </c>
      <c r="I75" s="67">
        <f t="shared" si="36"/>
        <v>123042.79999999999</v>
      </c>
      <c r="J75" s="211">
        <v>129687</v>
      </c>
      <c r="K75" s="171">
        <f t="shared" si="31"/>
        <v>1465.058743786715</v>
      </c>
      <c r="L75" s="211"/>
      <c r="M75" s="207"/>
      <c r="N75" s="199" t="s">
        <v>128</v>
      </c>
    </row>
    <row r="76" spans="1:15" s="84" customFormat="1" ht="15" customHeight="1" x14ac:dyDescent="0.25">
      <c r="A76" s="136" t="s">
        <v>69</v>
      </c>
      <c r="B76" s="43">
        <v>96.77</v>
      </c>
      <c r="C76" s="43">
        <f t="shared" si="35"/>
        <v>15.469999999999999</v>
      </c>
      <c r="D76" s="43">
        <v>112.24</v>
      </c>
      <c r="E76" s="137">
        <v>2</v>
      </c>
      <c r="F76" s="227" t="s">
        <v>121</v>
      </c>
      <c r="G76" s="43" t="s">
        <v>81</v>
      </c>
      <c r="H76" s="138">
        <v>1399</v>
      </c>
      <c r="I76" s="63">
        <f t="shared" si="36"/>
        <v>157023.75999999998</v>
      </c>
      <c r="J76" s="162">
        <v>178145</v>
      </c>
      <c r="K76" s="171">
        <f t="shared" si="31"/>
        <v>1587.1792587312902</v>
      </c>
      <c r="L76" s="171"/>
      <c r="M76" s="175"/>
      <c r="N76" s="36" t="s">
        <v>87</v>
      </c>
    </row>
    <row r="77" spans="1:15" ht="15" customHeight="1" x14ac:dyDescent="0.25">
      <c r="A77" s="136" t="s">
        <v>70</v>
      </c>
      <c r="B77" s="43">
        <v>72.900000000000006</v>
      </c>
      <c r="C77" s="43">
        <f t="shared" si="35"/>
        <v>11.649999999999991</v>
      </c>
      <c r="D77" s="43">
        <v>84.55</v>
      </c>
      <c r="E77" s="137">
        <v>2</v>
      </c>
      <c r="F77" s="126" t="s">
        <v>121</v>
      </c>
      <c r="G77" s="43" t="s">
        <v>81</v>
      </c>
      <c r="H77" s="45">
        <v>1390</v>
      </c>
      <c r="I77" s="67">
        <f t="shared" si="36"/>
        <v>117524.5</v>
      </c>
      <c r="J77" s="162">
        <f t="shared" si="34"/>
        <v>123870.823</v>
      </c>
      <c r="K77" s="171">
        <f t="shared" si="31"/>
        <v>1465.0600000000002</v>
      </c>
      <c r="L77" s="171"/>
      <c r="M77" s="174"/>
      <c r="N77" s="36" t="s">
        <v>87</v>
      </c>
    </row>
    <row r="78" spans="1:15" s="84" customFormat="1" ht="36" customHeight="1" x14ac:dyDescent="0.25">
      <c r="A78" s="72" t="s">
        <v>71</v>
      </c>
      <c r="B78" s="73">
        <v>48.38</v>
      </c>
      <c r="C78" s="73">
        <f t="shared" si="35"/>
        <v>7.7299999999999969</v>
      </c>
      <c r="D78" s="73">
        <v>56.11</v>
      </c>
      <c r="E78" s="74">
        <v>1</v>
      </c>
      <c r="F78" s="227" t="s">
        <v>121</v>
      </c>
      <c r="G78" s="73" t="s">
        <v>81</v>
      </c>
      <c r="H78" s="75">
        <v>1210</v>
      </c>
      <c r="I78" s="76">
        <f t="shared" si="36"/>
        <v>67893.100000000006</v>
      </c>
      <c r="J78" s="161">
        <v>95513</v>
      </c>
      <c r="K78" s="171">
        <f t="shared" si="31"/>
        <v>1702.2455890215649</v>
      </c>
      <c r="L78" s="171"/>
      <c r="M78" s="179" t="s">
        <v>145</v>
      </c>
      <c r="N78" s="36" t="s">
        <v>87</v>
      </c>
    </row>
    <row r="79" spans="1:15" ht="15.75" customHeight="1" x14ac:dyDescent="0.25">
      <c r="A79" s="77" t="s">
        <v>72</v>
      </c>
      <c r="B79" s="78">
        <v>48.39</v>
      </c>
      <c r="C79" s="78">
        <f t="shared" ref="C79:C80" si="37">D79-B79</f>
        <v>7.7299999999999969</v>
      </c>
      <c r="D79" s="78">
        <v>56.12</v>
      </c>
      <c r="E79" s="79">
        <v>1</v>
      </c>
      <c r="F79" s="227" t="s">
        <v>121</v>
      </c>
      <c r="G79" s="78" t="s">
        <v>81</v>
      </c>
      <c r="H79" s="80">
        <v>1290</v>
      </c>
      <c r="I79" s="81">
        <v>82000</v>
      </c>
      <c r="J79" s="161">
        <f t="shared" si="34"/>
        <v>86428</v>
      </c>
      <c r="K79" s="171">
        <f t="shared" si="31"/>
        <v>1540.0570206699929</v>
      </c>
      <c r="L79" s="171"/>
      <c r="M79" s="175"/>
      <c r="N79" s="36" t="s">
        <v>87</v>
      </c>
    </row>
    <row r="80" spans="1:15" ht="24" hidden="1" customHeight="1" x14ac:dyDescent="0.25">
      <c r="A80" s="48" t="s">
        <v>73</v>
      </c>
      <c r="B80" s="50">
        <v>76.319999999999993</v>
      </c>
      <c r="C80" s="50">
        <f t="shared" si="37"/>
        <v>12.200000000000003</v>
      </c>
      <c r="D80" s="50">
        <v>88.52</v>
      </c>
      <c r="E80" s="51">
        <v>2</v>
      </c>
      <c r="F80" s="147" t="s">
        <v>127</v>
      </c>
      <c r="G80" s="50" t="s">
        <v>81</v>
      </c>
      <c r="H80" s="45">
        <v>1296</v>
      </c>
      <c r="I80" s="67">
        <f t="shared" ref="I80" si="38">H80*D80</f>
        <v>114721.92</v>
      </c>
      <c r="J80" s="134">
        <f t="shared" si="34"/>
        <v>120916.90368</v>
      </c>
      <c r="K80" s="176"/>
      <c r="L80" s="176"/>
      <c r="M80" s="176"/>
      <c r="N80" s="135" t="s">
        <v>88</v>
      </c>
    </row>
    <row r="81" spans="1:16" s="6" customFormat="1" ht="15" customHeight="1" x14ac:dyDescent="0.25">
      <c r="A81" s="156" t="s">
        <v>102</v>
      </c>
      <c r="B81" s="154"/>
      <c r="C81" s="154"/>
      <c r="D81" s="154"/>
      <c r="E81" s="154"/>
      <c r="F81" s="154"/>
      <c r="G81" s="154"/>
      <c r="H81" s="149"/>
      <c r="I81" s="149"/>
      <c r="J81" s="158"/>
      <c r="K81" s="171" t="e">
        <f t="shared" ref="K81:K85" si="39">J81/D81</f>
        <v>#DIV/0!</v>
      </c>
      <c r="L81" s="158"/>
      <c r="M81" s="158"/>
      <c r="N81" s="157"/>
    </row>
    <row r="82" spans="1:16" ht="23.25" customHeight="1" x14ac:dyDescent="0.25">
      <c r="A82" s="40" t="s">
        <v>74</v>
      </c>
      <c r="B82" s="41">
        <v>165.02</v>
      </c>
      <c r="C82" s="41">
        <f t="shared" ref="C82:C88" si="40">D82-B82</f>
        <v>26.369999999999976</v>
      </c>
      <c r="D82" s="41">
        <v>191.39</v>
      </c>
      <c r="E82" s="42">
        <v>2</v>
      </c>
      <c r="F82" s="130" t="s">
        <v>127</v>
      </c>
      <c r="G82" s="43" t="s">
        <v>81</v>
      </c>
      <c r="H82" s="45">
        <v>1441</v>
      </c>
      <c r="I82" s="67">
        <f t="shared" ref="I82:I88" si="41">H82*D82</f>
        <v>275792.99</v>
      </c>
      <c r="J82" s="161">
        <v>325873</v>
      </c>
      <c r="K82" s="171">
        <f t="shared" si="39"/>
        <v>1702.6647160248708</v>
      </c>
      <c r="L82" s="171"/>
      <c r="M82" s="175"/>
      <c r="N82" s="36" t="s">
        <v>87</v>
      </c>
    </row>
    <row r="83" spans="1:16" ht="15" customHeight="1" x14ac:dyDescent="0.25">
      <c r="A83" s="40" t="s">
        <v>75</v>
      </c>
      <c r="B83" s="41">
        <v>55.24</v>
      </c>
      <c r="C83" s="41">
        <f>D83-B83</f>
        <v>8.8299999999999912</v>
      </c>
      <c r="D83" s="41">
        <v>64.069999999999993</v>
      </c>
      <c r="E83" s="42">
        <v>1</v>
      </c>
      <c r="F83" s="123" t="s">
        <v>123</v>
      </c>
      <c r="G83" s="43" t="s">
        <v>81</v>
      </c>
      <c r="H83" s="44">
        <v>1107</v>
      </c>
      <c r="I83" s="67">
        <f t="shared" si="41"/>
        <v>70925.489999999991</v>
      </c>
      <c r="J83" s="161">
        <v>96105</v>
      </c>
      <c r="K83" s="171">
        <f t="shared" si="39"/>
        <v>1500.0000000000002</v>
      </c>
      <c r="L83" s="171"/>
      <c r="M83" s="175"/>
      <c r="N83" s="36" t="s">
        <v>87</v>
      </c>
    </row>
    <row r="84" spans="1:16" ht="15" customHeight="1" x14ac:dyDescent="0.25">
      <c r="A84" s="40" t="s">
        <v>76</v>
      </c>
      <c r="B84" s="41">
        <v>55.24</v>
      </c>
      <c r="C84" s="41">
        <f t="shared" si="40"/>
        <v>8.8299999999999912</v>
      </c>
      <c r="D84" s="41">
        <v>64.069999999999993</v>
      </c>
      <c r="E84" s="42">
        <v>1</v>
      </c>
      <c r="F84" s="123" t="s">
        <v>123</v>
      </c>
      <c r="G84" s="43" t="s">
        <v>81</v>
      </c>
      <c r="H84" s="44">
        <v>1107</v>
      </c>
      <c r="I84" s="67">
        <f t="shared" si="41"/>
        <v>70925.489999999991</v>
      </c>
      <c r="J84" s="161">
        <v>96105</v>
      </c>
      <c r="K84" s="171">
        <f t="shared" si="39"/>
        <v>1500.0000000000002</v>
      </c>
      <c r="L84" s="171"/>
      <c r="M84" s="175"/>
      <c r="N84" s="36" t="s">
        <v>87</v>
      </c>
    </row>
    <row r="85" spans="1:16" ht="24" customHeight="1" x14ac:dyDescent="0.25">
      <c r="A85" s="40" t="s">
        <v>77</v>
      </c>
      <c r="B85" s="41">
        <v>165.02</v>
      </c>
      <c r="C85" s="41">
        <f t="shared" si="40"/>
        <v>26.369999999999976</v>
      </c>
      <c r="D85" s="41">
        <v>191.39</v>
      </c>
      <c r="E85" s="42">
        <v>2</v>
      </c>
      <c r="F85" s="130" t="s">
        <v>127</v>
      </c>
      <c r="G85" s="43" t="s">
        <v>81</v>
      </c>
      <c r="H85" s="45">
        <v>1441</v>
      </c>
      <c r="I85" s="67">
        <f t="shared" si="41"/>
        <v>275792.99</v>
      </c>
      <c r="J85" s="161">
        <v>325873</v>
      </c>
      <c r="K85" s="171">
        <f t="shared" si="39"/>
        <v>1702.6647160248708</v>
      </c>
      <c r="L85" s="171"/>
      <c r="M85" s="175"/>
      <c r="N85" s="36" t="s">
        <v>87</v>
      </c>
      <c r="P85" s="146"/>
    </row>
    <row r="86" spans="1:16" s="84" customFormat="1" ht="17.25" hidden="1" customHeight="1" x14ac:dyDescent="0.25">
      <c r="A86" s="58" t="s">
        <v>78</v>
      </c>
      <c r="B86" s="20">
        <v>45.77</v>
      </c>
      <c r="C86" s="20">
        <f t="shared" si="40"/>
        <v>7.32</v>
      </c>
      <c r="D86" s="20">
        <v>53.09</v>
      </c>
      <c r="E86" s="21">
        <v>1</v>
      </c>
      <c r="F86" s="144" t="s">
        <v>121</v>
      </c>
      <c r="G86" s="20" t="s">
        <v>81</v>
      </c>
      <c r="H86" s="22">
        <v>1330</v>
      </c>
      <c r="I86" s="23">
        <f t="shared" si="41"/>
        <v>70609.700000000012</v>
      </c>
      <c r="J86" s="134">
        <f t="shared" ref="J86:J87" si="42">I86*1.054</f>
        <v>74422.623800000016</v>
      </c>
      <c r="K86" s="129"/>
      <c r="L86" s="129"/>
      <c r="M86" s="129"/>
      <c r="N86" s="47" t="s">
        <v>128</v>
      </c>
    </row>
    <row r="87" spans="1:16" s="84" customFormat="1" ht="15" hidden="1" customHeight="1" x14ac:dyDescent="0.25">
      <c r="A87" s="54" t="s">
        <v>79</v>
      </c>
      <c r="B87" s="15">
        <v>72.8</v>
      </c>
      <c r="C87" s="15">
        <f t="shared" si="40"/>
        <v>11.63000000000001</v>
      </c>
      <c r="D87" s="15">
        <v>84.43</v>
      </c>
      <c r="E87" s="16">
        <v>2</v>
      </c>
      <c r="F87" s="144" t="s">
        <v>121</v>
      </c>
      <c r="G87" s="15" t="s">
        <v>81</v>
      </c>
      <c r="H87" s="17">
        <v>1330</v>
      </c>
      <c r="I87" s="18">
        <f t="shared" si="41"/>
        <v>112291.90000000001</v>
      </c>
      <c r="J87" s="134">
        <f t="shared" si="42"/>
        <v>118355.66260000001</v>
      </c>
      <c r="K87" s="129"/>
      <c r="L87" s="129"/>
      <c r="M87" s="129"/>
      <c r="N87" s="47" t="s">
        <v>128</v>
      </c>
    </row>
    <row r="88" spans="1:16" ht="15" customHeight="1" x14ac:dyDescent="0.25">
      <c r="A88" s="136" t="s">
        <v>80</v>
      </c>
      <c r="B88" s="43">
        <v>45.77</v>
      </c>
      <c r="C88" s="43">
        <f t="shared" si="40"/>
        <v>7.32</v>
      </c>
      <c r="D88" s="43">
        <v>53.09</v>
      </c>
      <c r="E88" s="137">
        <v>1</v>
      </c>
      <c r="F88" s="145" t="s">
        <v>121</v>
      </c>
      <c r="G88" s="43" t="s">
        <v>81</v>
      </c>
      <c r="H88" s="138">
        <v>1447</v>
      </c>
      <c r="I88" s="63">
        <f t="shared" si="41"/>
        <v>76821.23000000001</v>
      </c>
      <c r="J88" s="162">
        <v>90253</v>
      </c>
      <c r="K88" s="171">
        <f>J88/D88</f>
        <v>1700</v>
      </c>
      <c r="L88" s="171"/>
      <c r="M88" s="174"/>
      <c r="N88" s="36" t="s">
        <v>87</v>
      </c>
    </row>
    <row r="89" spans="1:16" x14ac:dyDescent="0.2">
      <c r="B89" s="1"/>
      <c r="C89" s="1"/>
      <c r="D89" s="1"/>
      <c r="E89" s="1"/>
      <c r="F89" s="1"/>
      <c r="I89" s="68"/>
    </row>
    <row r="90" spans="1:16" ht="18" x14ac:dyDescent="0.25">
      <c r="A90" s="230" t="s">
        <v>103</v>
      </c>
      <c r="B90" s="231"/>
      <c r="C90" s="231"/>
      <c r="D90" s="231"/>
      <c r="E90" s="231"/>
      <c r="F90" s="231"/>
      <c r="G90" s="231"/>
      <c r="H90" s="231"/>
      <c r="I90" s="232"/>
      <c r="J90" s="232"/>
      <c r="K90" s="233"/>
      <c r="L90" s="233"/>
      <c r="M90" s="232"/>
      <c r="N90" s="234"/>
    </row>
    <row r="91" spans="1:16" s="9" customFormat="1" ht="14.25" customHeight="1" x14ac:dyDescent="0.2">
      <c r="A91" s="1" t="s">
        <v>1</v>
      </c>
      <c r="B91" s="5"/>
      <c r="C91" s="4"/>
      <c r="D91" s="5"/>
      <c r="E91" s="2"/>
      <c r="F91" s="3"/>
      <c r="G91" s="1"/>
      <c r="H91" s="8"/>
      <c r="I91" s="69"/>
      <c r="J91" s="89"/>
      <c r="K91" s="89"/>
      <c r="L91" s="89"/>
      <c r="M91" s="89"/>
    </row>
    <row r="92" spans="1:16" s="10" customFormat="1" ht="15.75" customHeight="1" thickBot="1" x14ac:dyDescent="0.25">
      <c r="A92" s="1" t="s">
        <v>104</v>
      </c>
      <c r="B92" s="5"/>
      <c r="C92" s="4"/>
      <c r="D92" s="5"/>
      <c r="E92" s="2"/>
      <c r="F92" s="3"/>
      <c r="G92" s="1"/>
      <c r="I92" s="70"/>
      <c r="J92" s="90"/>
      <c r="K92" s="90"/>
      <c r="L92" s="90"/>
      <c r="M92" s="90"/>
    </row>
    <row r="93" spans="1:16" s="10" customFormat="1" ht="15.75" thickBot="1" x14ac:dyDescent="0.3">
      <c r="A93" s="97" t="s">
        <v>105</v>
      </c>
      <c r="B93" s="98"/>
      <c r="C93" s="99"/>
      <c r="D93" s="98"/>
      <c r="E93" s="100"/>
      <c r="F93" s="101"/>
      <c r="G93" s="1"/>
      <c r="I93" s="70"/>
      <c r="J93" s="90"/>
      <c r="K93" s="90"/>
      <c r="L93" s="90"/>
      <c r="M93" s="90"/>
    </row>
    <row r="94" spans="1:16" s="10" customFormat="1" x14ac:dyDescent="0.2">
      <c r="A94" s="102" t="s">
        <v>106</v>
      </c>
      <c r="B94" s="103"/>
      <c r="C94" s="104"/>
      <c r="D94" s="103"/>
      <c r="E94" s="105"/>
      <c r="F94" s="3"/>
      <c r="G94" s="1"/>
      <c r="I94" s="70"/>
      <c r="J94" s="90"/>
      <c r="K94" s="90"/>
      <c r="L94" s="90"/>
      <c r="M94" s="90"/>
    </row>
    <row r="95" spans="1:16" s="10" customFormat="1" x14ac:dyDescent="0.2">
      <c r="A95" s="102" t="s">
        <v>107</v>
      </c>
      <c r="B95" s="103"/>
      <c r="C95" s="104"/>
      <c r="D95" s="103"/>
      <c r="E95" s="105"/>
      <c r="F95" s="3"/>
      <c r="G95" s="1"/>
      <c r="I95" s="70"/>
      <c r="J95" s="90"/>
      <c r="K95" s="90"/>
      <c r="L95" s="90"/>
      <c r="M95" s="90"/>
    </row>
    <row r="96" spans="1:16" s="10" customFormat="1" x14ac:dyDescent="0.2">
      <c r="A96" s="102" t="s">
        <v>108</v>
      </c>
      <c r="B96" s="103"/>
      <c r="C96" s="104"/>
      <c r="D96" s="103"/>
      <c r="E96" s="105"/>
      <c r="F96" s="3"/>
      <c r="G96" s="1"/>
      <c r="I96" s="70"/>
      <c r="J96" s="90"/>
      <c r="K96" s="90"/>
      <c r="L96" s="90"/>
      <c r="M96" s="90"/>
    </row>
    <row r="97" spans="1:13" s="10" customFormat="1" x14ac:dyDescent="0.2">
      <c r="A97" s="102" t="s">
        <v>109</v>
      </c>
      <c r="B97" s="103"/>
      <c r="C97" s="104"/>
      <c r="D97" s="103"/>
      <c r="E97" s="105"/>
      <c r="F97" s="3"/>
      <c r="G97" s="1"/>
      <c r="I97" s="70"/>
      <c r="J97" s="90"/>
      <c r="K97" s="90"/>
      <c r="L97" s="90"/>
      <c r="M97" s="90"/>
    </row>
    <row r="98" spans="1:13" s="10" customFormat="1" ht="15" thickBot="1" x14ac:dyDescent="0.25">
      <c r="A98" s="102" t="s">
        <v>110</v>
      </c>
      <c r="B98" s="103"/>
      <c r="C98" s="104"/>
      <c r="D98" s="103"/>
      <c r="E98" s="106"/>
      <c r="F98" s="3"/>
      <c r="G98" s="1"/>
      <c r="I98" s="70"/>
      <c r="J98" s="90"/>
      <c r="K98" s="90"/>
      <c r="L98" s="90"/>
      <c r="M98" s="90"/>
    </row>
    <row r="99" spans="1:13" s="10" customFormat="1" ht="16.5" customHeight="1" thickBot="1" x14ac:dyDescent="0.3">
      <c r="A99" s="97" t="s">
        <v>111</v>
      </c>
      <c r="B99" s="107"/>
      <c r="C99" s="108"/>
      <c r="D99" s="107"/>
      <c r="E99" s="109"/>
      <c r="F99" s="101"/>
      <c r="G99" s="1"/>
      <c r="I99" s="70"/>
      <c r="J99" s="90"/>
      <c r="K99" s="90"/>
      <c r="L99" s="90"/>
      <c r="M99" s="90"/>
    </row>
    <row r="100" spans="1:13" s="10" customFormat="1" ht="15.75" customHeight="1" x14ac:dyDescent="0.2">
      <c r="A100" s="102" t="s">
        <v>112</v>
      </c>
      <c r="B100" s="103"/>
      <c r="C100" s="104"/>
      <c r="D100" s="103"/>
      <c r="E100" s="105"/>
      <c r="F100" s="3"/>
      <c r="G100" s="1"/>
      <c r="I100" s="70"/>
      <c r="J100" s="90"/>
      <c r="K100" s="90"/>
      <c r="L100" s="90"/>
      <c r="M100" s="90"/>
    </row>
    <row r="101" spans="1:13" s="10" customFormat="1" ht="15.75" customHeight="1" x14ac:dyDescent="0.2">
      <c r="A101" s="102" t="s">
        <v>113</v>
      </c>
      <c r="B101" s="103"/>
      <c r="C101" s="104"/>
      <c r="D101" s="103"/>
      <c r="E101" s="105"/>
      <c r="F101" s="3"/>
      <c r="G101" s="1"/>
      <c r="I101" s="70"/>
      <c r="J101" s="90"/>
      <c r="K101" s="90"/>
      <c r="L101" s="90"/>
      <c r="M101" s="90"/>
    </row>
    <row r="102" spans="1:13" s="10" customFormat="1" ht="13.5" customHeight="1" thickBot="1" x14ac:dyDescent="0.25">
      <c r="A102" s="102" t="s">
        <v>114</v>
      </c>
      <c r="B102" s="103"/>
      <c r="C102" s="104"/>
      <c r="D102" s="103"/>
      <c r="E102" s="105"/>
      <c r="F102" s="3"/>
      <c r="G102" s="1"/>
      <c r="I102" s="70"/>
      <c r="J102" s="90"/>
      <c r="K102" s="90"/>
      <c r="L102" s="90"/>
      <c r="M102" s="90"/>
    </row>
    <row r="103" spans="1:13" s="10" customFormat="1" ht="15.75" customHeight="1" thickBot="1" x14ac:dyDescent="0.3">
      <c r="A103" s="97" t="s">
        <v>115</v>
      </c>
      <c r="B103" s="107"/>
      <c r="C103" s="108"/>
      <c r="D103" s="107"/>
      <c r="E103" s="109"/>
      <c r="F103" s="110"/>
      <c r="G103" s="1"/>
      <c r="I103" s="70"/>
      <c r="J103" s="90"/>
      <c r="K103" s="90"/>
      <c r="L103" s="90"/>
      <c r="M103" s="90"/>
    </row>
    <row r="104" spans="1:13" s="10" customFormat="1" ht="15" customHeight="1" x14ac:dyDescent="0.2">
      <c r="A104" s="111" t="s">
        <v>106</v>
      </c>
      <c r="B104" s="112"/>
      <c r="C104" s="113"/>
      <c r="D104" s="112"/>
      <c r="E104" s="114"/>
      <c r="F104" s="115"/>
      <c r="G104" s="1"/>
      <c r="I104" s="70"/>
      <c r="J104" s="90"/>
      <c r="K104" s="90"/>
      <c r="L104" s="90"/>
      <c r="M104" s="90"/>
    </row>
    <row r="105" spans="1:13" s="10" customFormat="1" ht="15" thickBot="1" x14ac:dyDescent="0.25">
      <c r="A105" s="116" t="s">
        <v>116</v>
      </c>
      <c r="B105" s="117"/>
      <c r="C105" s="118"/>
      <c r="D105" s="117"/>
      <c r="E105" s="119"/>
      <c r="F105" s="120"/>
      <c r="G105" s="1"/>
      <c r="I105" s="70"/>
      <c r="J105" s="90"/>
      <c r="K105" s="90"/>
      <c r="L105" s="90"/>
      <c r="M105" s="90"/>
    </row>
    <row r="106" spans="1:13" s="10" customFormat="1" x14ac:dyDescent="0.2">
      <c r="A106" s="1"/>
      <c r="B106" s="5"/>
      <c r="C106" s="4"/>
      <c r="D106" s="5"/>
      <c r="E106" s="2"/>
      <c r="F106" s="3"/>
      <c r="G106" s="1"/>
      <c r="I106" s="70"/>
      <c r="J106" s="90"/>
      <c r="K106" s="90"/>
      <c r="L106" s="90"/>
      <c r="M106" s="90"/>
    </row>
    <row r="107" spans="1:13" s="10" customFormat="1" x14ac:dyDescent="0.2">
      <c r="A107" s="1" t="s">
        <v>117</v>
      </c>
      <c r="B107" s="1"/>
      <c r="C107" s="1"/>
      <c r="D107" s="1"/>
      <c r="E107" s="1"/>
      <c r="F107" s="3"/>
      <c r="G107" s="1"/>
      <c r="I107" s="70"/>
      <c r="J107" s="90"/>
      <c r="K107" s="90"/>
      <c r="L107" s="90"/>
      <c r="M107" s="90"/>
    </row>
    <row r="108" spans="1:13" s="10" customFormat="1" ht="15.75" customHeight="1" x14ac:dyDescent="0.2">
      <c r="A108" s="1" t="s">
        <v>118</v>
      </c>
      <c r="B108" s="1"/>
      <c r="C108" s="1"/>
      <c r="D108" s="1"/>
      <c r="E108" s="1"/>
      <c r="F108" s="3"/>
      <c r="G108" s="1"/>
      <c r="I108" s="70"/>
      <c r="J108" s="90"/>
      <c r="K108" s="90"/>
      <c r="L108" s="90"/>
      <c r="M108" s="90"/>
    </row>
    <row r="109" spans="1:13" s="10" customFormat="1" x14ac:dyDescent="0.2">
      <c r="A109" s="1" t="s">
        <v>2</v>
      </c>
      <c r="B109" s="1"/>
      <c r="C109" s="1"/>
      <c r="D109" s="1"/>
      <c r="E109" s="1"/>
      <c r="F109" s="3"/>
      <c r="G109" s="1"/>
      <c r="H109" s="11"/>
      <c r="I109" s="70"/>
      <c r="J109" s="90"/>
      <c r="K109" s="90"/>
      <c r="L109" s="90"/>
      <c r="M109" s="90"/>
    </row>
    <row r="110" spans="1:13" s="10" customFormat="1" ht="42.75" customHeight="1" x14ac:dyDescent="0.2">
      <c r="A110" s="229" t="s">
        <v>119</v>
      </c>
      <c r="B110" s="229"/>
      <c r="C110" s="229"/>
      <c r="D110" s="229"/>
      <c r="E110" s="229"/>
      <c r="F110" s="229"/>
      <c r="G110" s="229"/>
      <c r="H110" s="12"/>
      <c r="I110" s="70"/>
      <c r="J110" s="90"/>
      <c r="K110" s="90"/>
      <c r="L110" s="90"/>
      <c r="M110" s="90"/>
    </row>
    <row r="111" spans="1:13" s="10" customFormat="1" ht="12.75" x14ac:dyDescent="0.2">
      <c r="A111" s="12"/>
      <c r="B111" s="12"/>
      <c r="C111" s="12"/>
      <c r="D111" s="12"/>
      <c r="E111" s="12"/>
      <c r="F111" s="12"/>
      <c r="G111" s="12"/>
      <c r="H111" s="12"/>
      <c r="I111" s="70"/>
      <c r="J111" s="90"/>
      <c r="K111" s="90"/>
      <c r="L111" s="90"/>
      <c r="M111" s="90"/>
    </row>
    <row r="112" spans="1:13" s="10" customFormat="1" ht="12.75" x14ac:dyDescent="0.2">
      <c r="A112" s="12"/>
      <c r="B112" s="12"/>
      <c r="C112" s="12"/>
      <c r="D112" s="12"/>
      <c r="E112" s="12"/>
      <c r="F112" s="12"/>
      <c r="G112" s="12"/>
      <c r="H112" s="13"/>
      <c r="I112" s="70"/>
      <c r="J112" s="90"/>
      <c r="K112" s="90"/>
      <c r="L112" s="90"/>
      <c r="M112" s="90"/>
    </row>
  </sheetData>
  <autoFilter ref="A2:N88">
    <filterColumn colId="13">
      <filters>
        <filter val="Свободен/ Available"/>
      </filters>
    </filterColumn>
  </autoFilter>
  <mergeCells count="3">
    <mergeCell ref="A110:G110"/>
    <mergeCell ref="A90:N90"/>
    <mergeCell ref="A1:M1"/>
  </mergeCells>
  <pageMargins left="0.62992125984251968" right="3.937007874015748E-2" top="0.15748031496062992" bottom="0.15748031496062992" header="0.31496062992125984" footer="0.31496062992125984"/>
  <pageSetup paperSize="9" scale="88" fitToHeight="0"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2016-10-08T09:12:36Z</dcterms:modified>
</cp:coreProperties>
</file>